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EU &amp; Projekt\Team Natur- og Miljøordninger\Standardomkostninger\Miljøteknologi\Miljøteknologi 2022\"/>
    </mc:Choice>
  </mc:AlternateContent>
  <bookViews>
    <workbookView xWindow="0" yWindow="0" windowWidth="19200" windowHeight="7035" tabRatio="913" activeTab="6"/>
  </bookViews>
  <sheets>
    <sheet name="0. Introduktion" sheetId="44" r:id="rId1"/>
    <sheet name="1. Dyrevelfærd" sheetId="46" r:id="rId2"/>
    <sheet name="2. Svinestalde, ammoniak" sheetId="48" r:id="rId3"/>
    <sheet name="3. Kvægstalde, ammoniak" sheetId="14" r:id="rId4"/>
    <sheet name="4. Høns og fjerkræ, ammoniak" sheetId="47" r:id="rId5"/>
    <sheet name="5.  Høns og fjerkræ, energi" sheetId="45" r:id="rId6"/>
    <sheet name="6. Planteavl, pesticid" sheetId="33" r:id="rId7"/>
    <sheet name="7. Kartoffelavl, pesticid" sheetId="36" r:id="rId8"/>
    <sheet name="8. Gartneri, pesticid" sheetId="43" r:id="rId9"/>
    <sheet name="9. Gartneri, energi" sheetId="41" r:id="rId10"/>
    <sheet name="10. Gartneri, næringsstof" sheetId="42" r:id="rId11"/>
  </sheets>
  <definedNames>
    <definedName name="AntalT14Loesninger" localSheetId="1">#REF!</definedName>
    <definedName name="AntalT14Loesninger" localSheetId="2">#REF!</definedName>
    <definedName name="AntalT14Loesninger" localSheetId="4">#REF!</definedName>
    <definedName name="AntalT14Loesninger" localSheetId="5">#REF!</definedName>
    <definedName name="AntalT14Loesninger">#REF!</definedName>
    <definedName name="AntalT17Loesninger" localSheetId="1">#REF!</definedName>
    <definedName name="AntalT17Loesninger" localSheetId="2">#REF!</definedName>
    <definedName name="AntalT17Loesninger" localSheetId="4">#REF!</definedName>
    <definedName name="AntalT17Loesninger" localSheetId="5">#REF!</definedName>
    <definedName name="AntalT17Loesninger">#REF!</definedName>
    <definedName name="AntalT62Loesninger" localSheetId="1">#REF!</definedName>
    <definedName name="AntalT62Loesninger" localSheetId="2">#REF!</definedName>
    <definedName name="AntalT62Loesninger" localSheetId="4">#REF!</definedName>
    <definedName name="AntalT62Loesninger" localSheetId="5">#REF!</definedName>
    <definedName name="AntalT62Loesninger">#REF!</definedName>
    <definedName name="AntalT63Loesninger" localSheetId="1">#REF!</definedName>
    <definedName name="AntalT63Loesninger" localSheetId="2">#REF!</definedName>
    <definedName name="AntalT63Loesninger" localSheetId="4">#REF!</definedName>
    <definedName name="AntalT63Loesninger" localSheetId="5">#REF!</definedName>
    <definedName name="AntalT63Loesninger">#REF!</definedName>
    <definedName name="AntalT64Maskiner" localSheetId="1">#REF!</definedName>
    <definedName name="AntalT64Maskiner" localSheetId="2">#REF!</definedName>
    <definedName name="AntalT64Maskiner" localSheetId="4">#REF!</definedName>
    <definedName name="AntalT64Maskiner" localSheetId="5">#REF!</definedName>
    <definedName name="AntalT64Maskiner">#REF!</definedName>
    <definedName name="AntalT65Loesninger" localSheetId="1">#REF!</definedName>
    <definedName name="AntalT65Loesninger" localSheetId="2">#REF!</definedName>
    <definedName name="AntalT65Loesninger" localSheetId="4">#REF!</definedName>
    <definedName name="AntalT65Loesninger" localSheetId="5">#REF!</definedName>
    <definedName name="AntalT65Loesninger">#REF!</definedName>
    <definedName name="AntalT65Tunnel" localSheetId="1">#REF!</definedName>
    <definedName name="AntalT65Tunnel" localSheetId="2">#REF!</definedName>
    <definedName name="AntalT65Tunnel" localSheetId="4">#REF!</definedName>
    <definedName name="AntalT65Tunnel" localSheetId="5">#REF!</definedName>
    <definedName name="AntalT65Tunnel">#REF!</definedName>
    <definedName name="AntalT66Loesninger" localSheetId="1">#REF!</definedName>
    <definedName name="AntalT66Loesninger" localSheetId="2">#REF!</definedName>
    <definedName name="AntalT66Loesninger" localSheetId="4">#REF!</definedName>
    <definedName name="AntalT66Loesninger" localSheetId="5">#REF!</definedName>
    <definedName name="AntalT66Loesninger">#REF!</definedName>
    <definedName name="AntalT67Loesninger" localSheetId="1">#REF!</definedName>
    <definedName name="AntalT67Loesninger" localSheetId="2">#REF!</definedName>
    <definedName name="AntalT67Loesninger" localSheetId="4">#REF!</definedName>
    <definedName name="AntalT67Loesninger" localSheetId="5">#REF!</definedName>
    <definedName name="AntalT67Loesninger">#REF!</definedName>
    <definedName name="I1_Prioriteringsscore">'3. Kvægstalde, ammoniak'!$I$78</definedName>
    <definedName name="I2_Prioriteringsscore">'6. Planteavl, pesticid'!$I$93</definedName>
    <definedName name="I3_Prioriteringsscore">'7. Kartoffelavl, pesticid'!$I$41</definedName>
    <definedName name="I4_Prioriteringsscore">'9. Gartneri, energi'!$I$43</definedName>
    <definedName name="I5_Prioriteringsscore" localSheetId="2">'2. Svinestalde, ammoniak'!$I$93</definedName>
    <definedName name="I5_Prioriteringsscore">'10. Gartneri, næringsstof'!$I$29</definedName>
    <definedName name="I6_Prioriteringsscore" localSheetId="1">'1. Dyrevelfærd'!#REF!</definedName>
    <definedName name="I6_Prioriteringsscore" localSheetId="4">'4. Høns og fjerkræ, ammoniak'!$I$37</definedName>
    <definedName name="I6_Prioriteringsscore" localSheetId="5">'5.  Høns og fjerkræ, energi'!$I$44</definedName>
    <definedName name="I6_Prioriteringsscore">'8. Gartneri, pesticid'!$I$94</definedName>
    <definedName name="IndsatsOmraadeValgt" localSheetId="1">#REF!</definedName>
    <definedName name="IndsatsOmraadeValgt" localSheetId="2">#REF!</definedName>
    <definedName name="IndsatsOmraadeValgt" localSheetId="4">#REF!</definedName>
    <definedName name="IndsatsOmraadeValgt" localSheetId="5">#REF!</definedName>
    <definedName name="IndsatsOmraadeValgt">#REF!</definedName>
    <definedName name="ProcentvisBeregning1" localSheetId="1">#REF!</definedName>
    <definedName name="ProcentvisBeregning1" localSheetId="2">#REF!</definedName>
    <definedName name="ProcentvisBeregning1" localSheetId="4">#REF!</definedName>
    <definedName name="ProcentvisBeregning1" localSheetId="5">#REF!</definedName>
    <definedName name="ProcentvisBeregning1">#REF!</definedName>
    <definedName name="ProcentvisBeregning2" localSheetId="1">#REF!</definedName>
    <definedName name="ProcentvisBeregning2" localSheetId="2">#REF!</definedName>
    <definedName name="ProcentvisBeregning2" localSheetId="4">#REF!</definedName>
    <definedName name="ProcentvisBeregning2" localSheetId="5">#REF!</definedName>
    <definedName name="ProcentvisBeregning2">#REF!</definedName>
    <definedName name="SumT14Fodersnegl" localSheetId="1">#REF!</definedName>
    <definedName name="SumT14Fodersnegl" localSheetId="2">#REF!</definedName>
    <definedName name="SumT14Fodersnegl" localSheetId="4">#REF!</definedName>
    <definedName name="SumT14Fodersnegl" localSheetId="5">#REF!</definedName>
    <definedName name="SumT14Fodersnegl">#REF!</definedName>
    <definedName name="SumT14Silo" localSheetId="1">#REF!</definedName>
    <definedName name="SumT14Silo" localSheetId="2">#REF!</definedName>
    <definedName name="SumT14Silo" localSheetId="4">#REF!</definedName>
    <definedName name="SumT14Silo" localSheetId="5">#REF!</definedName>
    <definedName name="SumT14Silo">#REF!</definedName>
    <definedName name="SumT62Loesninger" localSheetId="1">#REF!</definedName>
    <definedName name="SumT62Loesninger" localSheetId="2">#REF!</definedName>
    <definedName name="SumT62Loesninger" localSheetId="4">#REF!</definedName>
    <definedName name="SumT62Loesninger" localSheetId="5">#REF!</definedName>
    <definedName name="SumT62Loesninger">#REF!</definedName>
    <definedName name="SumT63Loesninger" localSheetId="1">#REF!</definedName>
    <definedName name="SumT63Loesninger" localSheetId="2">#REF!</definedName>
    <definedName name="SumT63Loesninger" localSheetId="4">#REF!</definedName>
    <definedName name="SumT63Loesninger" localSheetId="5">#REF!</definedName>
    <definedName name="SumT63Loesninger">#REF!</definedName>
    <definedName name="SumT64Maskiner" localSheetId="1">#REF!</definedName>
    <definedName name="SumT64Maskiner" localSheetId="2">#REF!</definedName>
    <definedName name="SumT64Maskiner" localSheetId="4">#REF!</definedName>
    <definedName name="SumT64Maskiner" localSheetId="5">#REF!</definedName>
    <definedName name="SumT64Maskiner">#REF!</definedName>
    <definedName name="SumT65Loesninger" localSheetId="1">#REF!</definedName>
    <definedName name="SumT65Loesninger" localSheetId="2">#REF!</definedName>
    <definedName name="SumT65Loesninger" localSheetId="4">#REF!</definedName>
    <definedName name="SumT65Loesninger" localSheetId="5">#REF!</definedName>
    <definedName name="SumT65Loesninger">#REF!</definedName>
    <definedName name="SumT66Loesninger" localSheetId="1">#REF!</definedName>
    <definedName name="SumT66Loesninger" localSheetId="2">#REF!</definedName>
    <definedName name="SumT66Loesninger" localSheetId="4">#REF!</definedName>
    <definedName name="SumT66Loesninger" localSheetId="5">#REF!</definedName>
    <definedName name="SumT66Loesninger">#REF!</definedName>
    <definedName name="SumT67Loesninger" localSheetId="1">#REF!</definedName>
    <definedName name="SumT67Loesninger" localSheetId="2">#REF!</definedName>
    <definedName name="SumT67Loesninger" localSheetId="4">#REF!</definedName>
    <definedName name="SumT67Loesninger" localSheetId="5">#REF!</definedName>
    <definedName name="SumT67Loesninger">#REF!</definedName>
    <definedName name="T11Syretank" localSheetId="1">#REF!</definedName>
    <definedName name="T11Syretank" localSheetId="2">#REF!</definedName>
    <definedName name="T11Syretank" localSheetId="4">#REF!</definedName>
    <definedName name="T11Syretank" localSheetId="5">#REF!</definedName>
    <definedName name="T11Syretank">#REF!</definedName>
    <definedName name="T12maelkemoeler" localSheetId="1">#REF!</definedName>
    <definedName name="T12maelkemoeler" localSheetId="2">#REF!</definedName>
    <definedName name="T12maelkemoeler" localSheetId="4">#REF!</definedName>
    <definedName name="T12maelkemoeler" localSheetId="5">#REF!</definedName>
    <definedName name="T12maelkemoeler">#REF!</definedName>
    <definedName name="T12Selektionseller2" localSheetId="1">#REF!</definedName>
    <definedName name="T12Selektionseller2" localSheetId="2">#REF!</definedName>
    <definedName name="T12Selektionseller2" localSheetId="4">#REF!</definedName>
    <definedName name="T12Selektionseller2" localSheetId="5">#REF!</definedName>
    <definedName name="T12Selektionseller2">#REF!</definedName>
    <definedName name="T12Selektionseller3" localSheetId="1">#REF!</definedName>
    <definedName name="T12Selektionseller3" localSheetId="2">#REF!</definedName>
    <definedName name="T12Selektionseller3" localSheetId="4">#REF!</definedName>
    <definedName name="T12Selektionseller3" localSheetId="5">#REF!</definedName>
    <definedName name="T12Selektionseller3">#REF!</definedName>
    <definedName name="T12Seperationslaeger" localSheetId="1">#REF!</definedName>
    <definedName name="T12Seperationslaeger" localSheetId="2">#REF!</definedName>
    <definedName name="T12Seperationslaeger" localSheetId="4">#REF!</definedName>
    <definedName name="T12Seperationslaeger" localSheetId="5">#REF!</definedName>
    <definedName name="T12Seperationslaeger">#REF!</definedName>
    <definedName name="T13maeleudstyr" localSheetId="1">#REF!</definedName>
    <definedName name="T13maeleudstyr" localSheetId="2">#REF!</definedName>
    <definedName name="T13maeleudstyr" localSheetId="4">#REF!</definedName>
    <definedName name="T13maeleudstyr" localSheetId="5">#REF!</definedName>
    <definedName name="T13maeleudstyr">#REF!</definedName>
    <definedName name="T13Selektionseller2" localSheetId="1">#REF!</definedName>
    <definedName name="T13Selektionseller2" localSheetId="2">#REF!</definedName>
    <definedName name="T13Selektionseller2" localSheetId="4">#REF!</definedName>
    <definedName name="T13Selektionseller2" localSheetId="5">#REF!</definedName>
    <definedName name="T13Selektionseller2">#REF!</definedName>
    <definedName name="T13Selektionseller3" localSheetId="1">#REF!</definedName>
    <definedName name="T13Selektionseller3" localSheetId="2">#REF!</definedName>
    <definedName name="T13Selektionseller3" localSheetId="4">#REF!</definedName>
    <definedName name="T13Selektionseller3" localSheetId="5">#REF!</definedName>
    <definedName name="T13Selektionseller3">#REF!</definedName>
    <definedName name="T13Seperationslaeger" localSheetId="1">#REF!</definedName>
    <definedName name="T13Seperationslaeger" localSheetId="2">#REF!</definedName>
    <definedName name="T13Seperationslaeger" localSheetId="4">#REF!</definedName>
    <definedName name="T13Seperationslaeger" localSheetId="5">#REF!</definedName>
    <definedName name="T13Seperationslaeger">#REF!</definedName>
    <definedName name="T14Kraftfoderautomat" localSheetId="1">#REF!</definedName>
    <definedName name="T14Kraftfoderautomat" localSheetId="2">#REF!</definedName>
    <definedName name="T14Kraftfoderautomat" localSheetId="4">#REF!</definedName>
    <definedName name="T14Kraftfoderautomat" localSheetId="5">#REF!</definedName>
    <definedName name="T14Kraftfoderautomat">#REF!</definedName>
    <definedName name="T15teltoverdækning1" localSheetId="1">#REF!</definedName>
    <definedName name="T15teltoverdækning1" localSheetId="2">#REF!</definedName>
    <definedName name="T15teltoverdækning1" localSheetId="4">#REF!</definedName>
    <definedName name="T15teltoverdækning1" localSheetId="5">#REF!</definedName>
    <definedName name="T15teltoverdækning1">#REF!</definedName>
    <definedName name="T15teltoverdækning2" localSheetId="1">#REF!</definedName>
    <definedName name="T15teltoverdækning2" localSheetId="2">#REF!</definedName>
    <definedName name="T15teltoverdækning2" localSheetId="4">#REF!</definedName>
    <definedName name="T15teltoverdækning2" localSheetId="5">#REF!</definedName>
    <definedName name="T15teltoverdækning2">#REF!</definedName>
    <definedName name="T16Rem" localSheetId="1">#REF!</definedName>
    <definedName name="T16Rem" localSheetId="2">#REF!</definedName>
    <definedName name="T16Rem" localSheetId="4">#REF!</definedName>
    <definedName name="T16Rem" localSheetId="5">#REF!</definedName>
    <definedName name="T16Rem">#REF!</definedName>
    <definedName name="T17Foderbaand" localSheetId="1">#REF!</definedName>
    <definedName name="T17Foderbaand" localSheetId="2">#REF!</definedName>
    <definedName name="T17Foderbaand" localSheetId="4">#REF!</definedName>
    <definedName name="T17Foderbaand" localSheetId="5">#REF!</definedName>
    <definedName name="T17Foderbaand">#REF!</definedName>
    <definedName name="T17SumFoderblander" localSheetId="1">#REF!</definedName>
    <definedName name="T17SumFoderblander" localSheetId="2">#REF!</definedName>
    <definedName name="T17SumFoderblander" localSheetId="4">#REF!</definedName>
    <definedName name="T17SumFoderblander" localSheetId="5">#REF!</definedName>
    <definedName name="T17SumFoderblander">#REF!</definedName>
    <definedName name="T17SumFodermagasin" localSheetId="1">#REF!</definedName>
    <definedName name="T17SumFodermagasin" localSheetId="2">#REF!</definedName>
    <definedName name="T17SumFodermagasin" localSheetId="4">#REF!</definedName>
    <definedName name="T17SumFodermagasin" localSheetId="5">#REF!</definedName>
    <definedName name="T17SumFodermagasin">#REF!</definedName>
    <definedName name="T17SumHaangebane" localSheetId="1">#REF!</definedName>
    <definedName name="T17SumHaangebane" localSheetId="2">#REF!</definedName>
    <definedName name="T17SumHaangebane" localSheetId="4">#REF!</definedName>
    <definedName name="T17SumHaangebane" localSheetId="5">#REF!</definedName>
    <definedName name="T17SumHaangebane">#REF!</definedName>
    <definedName name="T18Brovaegt" localSheetId="1">#REF!</definedName>
    <definedName name="T18Brovaegt" localSheetId="2">#REF!</definedName>
    <definedName name="T18Brovaegt" localSheetId="4">#REF!</definedName>
    <definedName name="T18Brovaegt" localSheetId="5">#REF!</definedName>
    <definedName name="T18Brovaegt">#REF!</definedName>
    <definedName name="T21Syretank" localSheetId="1">#REF!</definedName>
    <definedName name="T21Syretank" localSheetId="2">#REF!</definedName>
    <definedName name="T21Syretank" localSheetId="4">#REF!</definedName>
    <definedName name="T21Syretank" localSheetId="5">#REF!</definedName>
    <definedName name="T21Syretank">#REF!</definedName>
    <definedName name="T22Fodersnegl" localSheetId="1">#REF!</definedName>
    <definedName name="T22Fodersnegl" localSheetId="2">#REF!</definedName>
    <definedName name="T22Fodersnegl" localSheetId="4">#REF!</definedName>
    <definedName name="T22Fodersnegl" localSheetId="5">#REF!</definedName>
    <definedName name="T22Fodersnegl">#REF!</definedName>
    <definedName name="T22Kraftfoderautomat" localSheetId="1">#REF!</definedName>
    <definedName name="T22Kraftfoderautomat" localSheetId="2">#REF!</definedName>
    <definedName name="T22Kraftfoderautomat" localSheetId="4">#REF!</definedName>
    <definedName name="T22Kraftfoderautomat" localSheetId="5">#REF!</definedName>
    <definedName name="T22Kraftfoderautomat">#REF!</definedName>
    <definedName name="T22SumSilo" localSheetId="1">#REF!</definedName>
    <definedName name="T22SumSilo" localSheetId="2">#REF!</definedName>
    <definedName name="T22SumSilo" localSheetId="4">#REF!</definedName>
    <definedName name="T22SumSilo" localSheetId="5">#REF!</definedName>
    <definedName name="T22SumSilo">#REF!</definedName>
    <definedName name="T23Rem" localSheetId="1">#REF!</definedName>
    <definedName name="T23Rem" localSheetId="2">#REF!</definedName>
    <definedName name="T23Rem" localSheetId="4">#REF!</definedName>
    <definedName name="T23Rem" localSheetId="5">#REF!</definedName>
    <definedName name="T23Rem">#REF!</definedName>
    <definedName name="T24AntalHaengeanlaeg" localSheetId="1">#REF!</definedName>
    <definedName name="T24AntalHaengeanlaeg" localSheetId="2">#REF!</definedName>
    <definedName name="T24AntalHaengeanlaeg" localSheetId="4">#REF!</definedName>
    <definedName name="T24AntalHaengeanlaeg" localSheetId="5">#REF!</definedName>
    <definedName name="T24AntalHaengeanlaeg">#REF!</definedName>
    <definedName name="T24SumFoderblander" localSheetId="1">#REF!</definedName>
    <definedName name="T24SumFoderblander" localSheetId="2">#REF!</definedName>
    <definedName name="T24SumFoderblander" localSheetId="4">#REF!</definedName>
    <definedName name="T24SumFoderblander" localSheetId="5">#REF!</definedName>
    <definedName name="T24SumFoderblander">#REF!</definedName>
    <definedName name="T24SumFodermagasin" localSheetId="1">#REF!</definedName>
    <definedName name="T24SumFodermagasin" localSheetId="2">#REF!</definedName>
    <definedName name="T24SumFodermagasin" localSheetId="4">#REF!</definedName>
    <definedName name="T24SumFodermagasin" localSheetId="5">#REF!</definedName>
    <definedName name="T24SumFodermagasin">#REF!</definedName>
    <definedName name="T24SumHaengeanlaeg" localSheetId="1">#REF!</definedName>
    <definedName name="T24SumHaengeanlaeg" localSheetId="2">#REF!</definedName>
    <definedName name="T24SumHaengeanlaeg" localSheetId="4">#REF!</definedName>
    <definedName name="T24SumHaengeanlaeg" localSheetId="5">#REF!</definedName>
    <definedName name="T24SumHaengeanlaeg">#REF!</definedName>
    <definedName name="T31Armaturer" localSheetId="1">#REF!</definedName>
    <definedName name="T31Armaturer" localSheetId="2">#REF!</definedName>
    <definedName name="T31Armaturer" localSheetId="4">#REF!</definedName>
    <definedName name="T31Armaturer" localSheetId="5">#REF!</definedName>
    <definedName name="T31Armaturer">#REF!</definedName>
    <definedName name="T32Armaturer" localSheetId="1">#REF!</definedName>
    <definedName name="T32Armaturer" localSheetId="2">#REF!</definedName>
    <definedName name="T32Armaturer" localSheetId="4">#REF!</definedName>
    <definedName name="T32Armaturer" localSheetId="5">#REF!</definedName>
    <definedName name="T32Armaturer">#REF!</definedName>
    <definedName name="T33AntalVakuumpumper" localSheetId="1">#REF!</definedName>
    <definedName name="T33AntalVakuumpumper" localSheetId="2">#REF!</definedName>
    <definedName name="T33AntalVakuumpumper" localSheetId="4">#REF!</definedName>
    <definedName name="T33AntalVakuumpumper" localSheetId="5">#REF!</definedName>
    <definedName name="T33AntalVakuumpumper">#REF!</definedName>
    <definedName name="T33SumVakuumpumper" localSheetId="1">#REF!</definedName>
    <definedName name="T33SumVakuumpumper" localSheetId="2">#REF!</definedName>
    <definedName name="T33SumVakuumpumper" localSheetId="4">#REF!</definedName>
    <definedName name="T33SumVakuumpumper" localSheetId="5">#REF!</definedName>
    <definedName name="T33SumVakuumpumper">#REF!</definedName>
    <definedName name="T34Antalkoeler" localSheetId="1">#REF!</definedName>
    <definedName name="T34Antalkoeler" localSheetId="2">#REF!</definedName>
    <definedName name="T34Antalkoeler" localSheetId="4">#REF!</definedName>
    <definedName name="T34Antalkoeler" localSheetId="5">#REF!</definedName>
    <definedName name="T34Antalkoeler">#REF!</definedName>
    <definedName name="T34SumKoeler" localSheetId="1">#REF!</definedName>
    <definedName name="T34SumKoeler" localSheetId="2">#REF!</definedName>
    <definedName name="T34SumKoeler" localSheetId="4">#REF!</definedName>
    <definedName name="T34SumKoeler" localSheetId="5">#REF!</definedName>
    <definedName name="T34SumKoeler">#REF!</definedName>
    <definedName name="T35AntalMaelkepumper" localSheetId="1">#REF!</definedName>
    <definedName name="T35AntalMaelkepumper" localSheetId="2">#REF!</definedName>
    <definedName name="T35AntalMaelkepumper" localSheetId="4">#REF!</definedName>
    <definedName name="T35AntalMaelkepumper" localSheetId="5">#REF!</definedName>
    <definedName name="T35AntalMaelkepumper">#REF!</definedName>
    <definedName name="T35SumMaelkepumper" localSheetId="1">#REF!</definedName>
    <definedName name="T35SumMaelkepumper" localSheetId="2">#REF!</definedName>
    <definedName name="T35SumMaelkepumper" localSheetId="4">#REF!</definedName>
    <definedName name="T35SumMaelkepumper" localSheetId="5">#REF!</definedName>
    <definedName name="T35SumMaelkepumper">#REF!</definedName>
    <definedName name="T36Anlaeg" localSheetId="1">#REF!</definedName>
    <definedName name="T36Anlaeg" localSheetId="2">#REF!</definedName>
    <definedName name="T36Anlaeg" localSheetId="4">#REF!</definedName>
    <definedName name="T36Anlaeg" localSheetId="5">#REF!</definedName>
    <definedName name="T36Anlaeg">#REF!</definedName>
    <definedName name="T37Anlaeg" localSheetId="1">#REF!</definedName>
    <definedName name="T37Anlaeg" localSheetId="2">#REF!</definedName>
    <definedName name="T37Anlaeg" localSheetId="4">#REF!</definedName>
    <definedName name="T37Anlaeg" localSheetId="5">#REF!</definedName>
    <definedName name="T37Anlaeg">#REF!</definedName>
    <definedName name="T41Vaeksthus" localSheetId="1">#REF!</definedName>
    <definedName name="T41Vaeksthus" localSheetId="2">#REF!</definedName>
    <definedName name="T41Vaeksthus" localSheetId="4">#REF!</definedName>
    <definedName name="T41Vaeksthus" localSheetId="5">#REF!</definedName>
    <definedName name="T41Vaeksthus">#REF!</definedName>
    <definedName name="T42Vaeksthus" localSheetId="1">#REF!</definedName>
    <definedName name="T42Vaeksthus" localSheetId="2">#REF!</definedName>
    <definedName name="T42Vaeksthus" localSheetId="4">#REF!</definedName>
    <definedName name="T42Vaeksthus" localSheetId="5">#REF!</definedName>
    <definedName name="T42Vaeksthus">#REF!</definedName>
    <definedName name="T43Vaeksthus" localSheetId="1">#REF!</definedName>
    <definedName name="T43Vaeksthus" localSheetId="2">#REF!</definedName>
    <definedName name="T43Vaeksthus" localSheetId="4">#REF!</definedName>
    <definedName name="T43Vaeksthus" localSheetId="5">#REF!</definedName>
    <definedName name="T43Vaeksthus">#REF!</definedName>
    <definedName name="T44Vaeksthus" localSheetId="1">#REF!</definedName>
    <definedName name="T44Vaeksthus" localSheetId="2">#REF!</definedName>
    <definedName name="T44Vaeksthus" localSheetId="4">#REF!</definedName>
    <definedName name="T44Vaeksthus" localSheetId="5">#REF!</definedName>
    <definedName name="T44Vaeksthus">#REF!</definedName>
    <definedName name="T45Vaeksthus" localSheetId="1">#REF!</definedName>
    <definedName name="T45Vaeksthus" localSheetId="2">#REF!</definedName>
    <definedName name="T45Vaeksthus" localSheetId="4">#REF!</definedName>
    <definedName name="T45Vaeksthus" localSheetId="5">#REF!</definedName>
    <definedName name="T45Vaeksthus">#REF!</definedName>
    <definedName name="T46Vaeksthus" localSheetId="1">#REF!</definedName>
    <definedName name="T46Vaeksthus" localSheetId="2">#REF!</definedName>
    <definedName name="T46Vaeksthus" localSheetId="4">#REF!</definedName>
    <definedName name="T46Vaeksthus" localSheetId="5">#REF!</definedName>
    <definedName name="T46Vaeksthus">#REF!</definedName>
    <definedName name="T47AntalArmaturer" localSheetId="1">#REF!</definedName>
    <definedName name="T47AntalArmaturer" localSheetId="2">#REF!</definedName>
    <definedName name="T47AntalArmaturer" localSheetId="4">#REF!</definedName>
    <definedName name="T47AntalArmaturer" localSheetId="5">#REF!</definedName>
    <definedName name="T47AntalArmaturer">#REF!</definedName>
    <definedName name="T47SumArmaturer" localSheetId="1">#REF!</definedName>
    <definedName name="T47SumArmaturer" localSheetId="2">#REF!</definedName>
    <definedName name="T47SumArmaturer" localSheetId="4">#REF!</definedName>
    <definedName name="T47SumArmaturer" localSheetId="5">#REF!</definedName>
    <definedName name="T47SumArmaturer">#REF!</definedName>
    <definedName name="T48Varmepumpe" localSheetId="1">#REF!</definedName>
    <definedName name="T48Varmepumpe" localSheetId="2">#REF!</definedName>
    <definedName name="T48Varmepumpe" localSheetId="4">#REF!</definedName>
    <definedName name="T48Varmepumpe" localSheetId="5">#REF!</definedName>
    <definedName name="T48Varmepumpe">#REF!</definedName>
    <definedName name="T51Goedningsblander" localSheetId="1">#REF!</definedName>
    <definedName name="T51Goedningsblander" localSheetId="2">#REF!</definedName>
    <definedName name="T51Goedningsblander" localSheetId="4">#REF!</definedName>
    <definedName name="T51Goedningsblander" localSheetId="5">#REF!</definedName>
    <definedName name="T51Goedningsblander">#REF!</definedName>
    <definedName name="T52Goedningsblander" localSheetId="1">#REF!</definedName>
    <definedName name="T52Goedningsblander" localSheetId="2">#REF!</definedName>
    <definedName name="T52Goedningsblander" localSheetId="4">#REF!</definedName>
    <definedName name="T52Goedningsblander" localSheetId="5">#REF!</definedName>
    <definedName name="T52Goedningsblander">#REF!</definedName>
    <definedName name="T53Goedningsblander" localSheetId="1">#REF!</definedName>
    <definedName name="T53Goedningsblander" localSheetId="2">#REF!</definedName>
    <definedName name="T53Goedningsblander" localSheetId="4">#REF!</definedName>
    <definedName name="T53Goedningsblander" localSheetId="5">#REF!</definedName>
    <definedName name="T53Goedningsblander">#REF!</definedName>
    <definedName name="T54AntalOpsamlingstank" localSheetId="1">#REF!</definedName>
    <definedName name="T54AntalOpsamlingstank" localSheetId="2">#REF!</definedName>
    <definedName name="T54AntalOpsamlingstank" localSheetId="4">#REF!</definedName>
    <definedName name="T54AntalOpsamlingstank" localSheetId="5">#REF!</definedName>
    <definedName name="T54AntalOpsamlingstank">#REF!</definedName>
    <definedName name="T54SumOpsamlingstank" localSheetId="1">#REF!</definedName>
    <definedName name="T54SumOpsamlingstank" localSheetId="2">#REF!</definedName>
    <definedName name="T54SumOpsamlingstank" localSheetId="4">#REF!</definedName>
    <definedName name="T54SumOpsamlingstank" localSheetId="5">#REF!</definedName>
    <definedName name="T54SumOpsamlingstank">#REF!</definedName>
    <definedName name="T55AntalOpsamlingstanke" localSheetId="1">#REF!</definedName>
    <definedName name="T55AntalOpsamlingstanke" localSheetId="2">#REF!</definedName>
    <definedName name="T55AntalOpsamlingstanke" localSheetId="4">#REF!</definedName>
    <definedName name="T55AntalOpsamlingstanke" localSheetId="5">#REF!</definedName>
    <definedName name="T55AntalOpsamlingstanke">#REF!</definedName>
    <definedName name="T55SumOpsamlingstanke" localSheetId="1">#REF!</definedName>
    <definedName name="T55SumOpsamlingstanke" localSheetId="2">#REF!</definedName>
    <definedName name="T55SumOpsamlingstanke" localSheetId="4">#REF!</definedName>
    <definedName name="T55SumOpsamlingstanke" localSheetId="5">#REF!</definedName>
    <definedName name="T55SumOpsamlingstanke">#REF!</definedName>
    <definedName name="T56AntalOpsamlingstanke" localSheetId="1">#REF!</definedName>
    <definedName name="T56AntalOpsamlingstanke" localSheetId="2">#REF!</definedName>
    <definedName name="T56AntalOpsamlingstanke" localSheetId="4">#REF!</definedName>
    <definedName name="T56AntalOpsamlingstanke" localSheetId="5">#REF!</definedName>
    <definedName name="T56AntalOpsamlingstanke">#REF!</definedName>
    <definedName name="T56SumOpsamlingstanke" localSheetId="1">#REF!</definedName>
    <definedName name="T56SumOpsamlingstanke" localSheetId="2">#REF!</definedName>
    <definedName name="T56SumOpsamlingstanke" localSheetId="4">#REF!</definedName>
    <definedName name="T56SumOpsamlingstanke" localSheetId="5">#REF!</definedName>
    <definedName name="T56SumOpsamlingstanke">#REF!</definedName>
    <definedName name="T61Redskab" localSheetId="1">#REF!</definedName>
    <definedName name="T61Redskab" localSheetId="2">#REF!</definedName>
    <definedName name="T61Redskab" localSheetId="4">#REF!</definedName>
    <definedName name="T61Redskab" localSheetId="5">#REF!</definedName>
    <definedName name="T61Redskab">#REF!</definedName>
    <definedName name="T64Selektionsudstyr" localSheetId="1">#REF!</definedName>
    <definedName name="T64Selektionsudstyr" localSheetId="2">#REF!</definedName>
    <definedName name="T64Selektionsudstyr" localSheetId="4">#REF!</definedName>
    <definedName name="T64Selektionsudstyr" localSheetId="5">#REF!</definedName>
    <definedName name="T64Selektionsudstyr">#REF!</definedName>
    <definedName name="T68Maskine" localSheetId="1">#REF!</definedName>
    <definedName name="T68Maskine" localSheetId="2">#REF!</definedName>
    <definedName name="T68Maskine" localSheetId="4">#REF!</definedName>
    <definedName name="T68Maskine" localSheetId="5">#REF!</definedName>
    <definedName name="T68Maskine">#REF!</definedName>
  </definedNames>
  <calcPr calcId="152511"/>
</workbook>
</file>

<file path=xl/calcChain.xml><?xml version="1.0" encoding="utf-8"?>
<calcChain xmlns="http://schemas.openxmlformats.org/spreadsheetml/2006/main">
  <c r="I70" i="14" l="1"/>
  <c r="B51" i="14"/>
  <c r="B72" i="14"/>
  <c r="J72" i="14" s="1"/>
  <c r="I72" i="14"/>
  <c r="I87" i="33" l="1"/>
  <c r="B87" i="33" l="1"/>
  <c r="B15" i="45"/>
  <c r="I5" i="46"/>
  <c r="I5" i="14" l="1"/>
  <c r="J5" i="46" l="1"/>
  <c r="B5" i="46" s="1"/>
  <c r="H5" i="46" l="1"/>
  <c r="K5" i="46" s="1"/>
  <c r="L5" i="46" s="1"/>
  <c r="I18" i="36" l="1"/>
  <c r="B18" i="36"/>
  <c r="J18" i="36" s="1"/>
  <c r="J17" i="36"/>
  <c r="I17" i="36"/>
  <c r="B17" i="36"/>
  <c r="B8" i="36"/>
  <c r="I8" i="36"/>
  <c r="J8" i="36"/>
  <c r="B10" i="46" l="1"/>
  <c r="I64" i="33" l="1"/>
  <c r="B66" i="33"/>
  <c r="J66" i="33" s="1"/>
  <c r="I66" i="33"/>
  <c r="I17" i="47" l="1"/>
  <c r="I12" i="47"/>
  <c r="I6" i="47"/>
  <c r="I5" i="45"/>
  <c r="I6" i="45"/>
  <c r="B35" i="41" l="1"/>
  <c r="I34" i="36" l="1"/>
  <c r="I84" i="33" l="1"/>
  <c r="B84" i="33"/>
  <c r="J84" i="33" s="1"/>
  <c r="I85" i="33"/>
  <c r="B85" i="33"/>
  <c r="J85" i="33" s="1"/>
  <c r="I86" i="33"/>
  <c r="B86" i="33"/>
  <c r="J86" i="33" s="1"/>
  <c r="I21" i="42" l="1"/>
  <c r="I13" i="42"/>
  <c r="I5" i="42"/>
  <c r="I88" i="43"/>
  <c r="I82" i="43"/>
  <c r="I66" i="43"/>
  <c r="I60" i="43"/>
  <c r="I54" i="43"/>
  <c r="I21" i="43"/>
  <c r="I27" i="36"/>
  <c r="I72" i="33"/>
  <c r="I58" i="33"/>
  <c r="I52" i="33"/>
  <c r="I27" i="33"/>
  <c r="I5" i="33"/>
  <c r="I22" i="45"/>
  <c r="I16" i="45"/>
  <c r="I23" i="47"/>
  <c r="I30" i="47"/>
  <c r="I74" i="14"/>
  <c r="I53" i="14"/>
  <c r="I45" i="14"/>
  <c r="I31" i="14"/>
  <c r="I27" i="14"/>
  <c r="I22" i="14"/>
  <c r="I86" i="48"/>
  <c r="I80" i="48"/>
  <c r="I81" i="48"/>
  <c r="I15" i="42" l="1"/>
  <c r="B15" i="42"/>
  <c r="J15" i="42" s="1"/>
  <c r="B5" i="42"/>
  <c r="J5" i="42" l="1"/>
  <c r="I48" i="43" l="1"/>
  <c r="I43" i="43"/>
  <c r="I42" i="43"/>
  <c r="I37" i="43"/>
  <c r="I32" i="43"/>
  <c r="I27" i="43"/>
  <c r="I16" i="43"/>
  <c r="I6" i="43"/>
  <c r="I5" i="43"/>
  <c r="I11" i="43"/>
  <c r="B64" i="33"/>
  <c r="J64" i="33" s="1"/>
  <c r="B65" i="33"/>
  <c r="J65" i="33" s="1"/>
  <c r="I65" i="33"/>
  <c r="B67" i="33"/>
  <c r="J67" i="33" s="1"/>
  <c r="I67" i="33"/>
  <c r="I14" i="33"/>
  <c r="I17" i="33"/>
  <c r="I24" i="33"/>
  <c r="I34" i="33"/>
  <c r="I37" i="33"/>
  <c r="I45" i="33"/>
  <c r="I79" i="33"/>
  <c r="I50" i="48"/>
  <c r="I45" i="48"/>
  <c r="I46" i="48" s="1"/>
  <c r="I40" i="48"/>
  <c r="I41" i="48" s="1"/>
  <c r="I35" i="48"/>
  <c r="I30" i="48"/>
  <c r="I31" i="48" s="1"/>
  <c r="I20" i="48"/>
  <c r="I21" i="48" s="1"/>
  <c r="B5" i="48"/>
  <c r="B10" i="48"/>
  <c r="B11" i="48" s="1"/>
  <c r="I5" i="48"/>
  <c r="B81" i="48"/>
  <c r="J80" i="48" s="1"/>
  <c r="B55" i="48"/>
  <c r="B50" i="48"/>
  <c r="B45" i="48"/>
  <c r="B40" i="48"/>
  <c r="B35" i="48"/>
  <c r="B30" i="48"/>
  <c r="B25" i="48"/>
  <c r="B20" i="48"/>
  <c r="B15" i="48"/>
  <c r="B9" i="46"/>
  <c r="B8" i="46"/>
  <c r="B11" i="46" l="1"/>
  <c r="I68" i="33"/>
  <c r="B68" i="33"/>
  <c r="I6" i="48"/>
  <c r="J11" i="46" l="1"/>
  <c r="B89" i="43"/>
  <c r="I90" i="43"/>
  <c r="B88" i="43"/>
  <c r="B90" i="43" l="1"/>
  <c r="J88" i="43"/>
  <c r="J22" i="42" l="1"/>
  <c r="I22" i="42"/>
  <c r="I16" i="42"/>
  <c r="B16" i="42"/>
  <c r="J16" i="42" s="1"/>
  <c r="I14" i="42"/>
  <c r="B14" i="42"/>
  <c r="J14" i="42" s="1"/>
  <c r="B13" i="42"/>
  <c r="J13" i="42" s="1"/>
  <c r="I17" i="42" l="1"/>
  <c r="B17" i="42"/>
  <c r="B6" i="42"/>
  <c r="B7" i="42"/>
  <c r="J7" i="42" s="1"/>
  <c r="B8" i="42"/>
  <c r="I6" i="42"/>
  <c r="I7" i="42"/>
  <c r="I8" i="42"/>
  <c r="J8" i="42"/>
  <c r="I30" i="41"/>
  <c r="I31" i="41" s="1"/>
  <c r="I5" i="41"/>
  <c r="I6" i="41" s="1"/>
  <c r="B5" i="41"/>
  <c r="B6" i="41" s="1"/>
  <c r="B83" i="43"/>
  <c r="I84" i="43"/>
  <c r="B82" i="43"/>
  <c r="I77" i="43"/>
  <c r="I78" i="43" s="1"/>
  <c r="B77" i="43"/>
  <c r="B78" i="43" s="1"/>
  <c r="I67" i="43"/>
  <c r="B67" i="43"/>
  <c r="J67" i="43" s="1"/>
  <c r="I68" i="43"/>
  <c r="B66" i="43"/>
  <c r="I61" i="43"/>
  <c r="B61" i="43"/>
  <c r="J61" i="43" s="1"/>
  <c r="I62" i="43"/>
  <c r="B60" i="43"/>
  <c r="I38" i="43"/>
  <c r="B37" i="43"/>
  <c r="B38" i="43" s="1"/>
  <c r="I33" i="43"/>
  <c r="B32" i="43"/>
  <c r="B33" i="43" s="1"/>
  <c r="I49" i="43"/>
  <c r="I50" i="43" s="1"/>
  <c r="B49" i="43"/>
  <c r="J49" i="43" s="1"/>
  <c r="B48" i="43"/>
  <c r="I20" i="36"/>
  <c r="I21" i="36"/>
  <c r="I22" i="36"/>
  <c r="I28" i="36"/>
  <c r="B28" i="36"/>
  <c r="J28" i="36" s="1"/>
  <c r="B20" i="36"/>
  <c r="J20" i="36" s="1"/>
  <c r="B21" i="36"/>
  <c r="J21" i="36" s="1"/>
  <c r="B22" i="36"/>
  <c r="I16" i="36"/>
  <c r="B16" i="36"/>
  <c r="J16" i="36" s="1"/>
  <c r="I6" i="36"/>
  <c r="B6" i="36"/>
  <c r="J6" i="36" s="1"/>
  <c r="B72" i="33"/>
  <c r="I80" i="33"/>
  <c r="I73" i="33"/>
  <c r="I74" i="33"/>
  <c r="I59" i="33"/>
  <c r="I53" i="33"/>
  <c r="I46" i="33"/>
  <c r="I47" i="33"/>
  <c r="I35" i="33"/>
  <c r="I38" i="33"/>
  <c r="I39" i="33"/>
  <c r="I40" i="33"/>
  <c r="B40" i="33"/>
  <c r="B74" i="33"/>
  <c r="J74" i="33" s="1"/>
  <c r="B73" i="33"/>
  <c r="J73" i="33" s="1"/>
  <c r="B79" i="33"/>
  <c r="J79" i="33" s="1"/>
  <c r="B52" i="33"/>
  <c r="B54" i="33" s="1"/>
  <c r="B59" i="33"/>
  <c r="J59" i="33" s="1"/>
  <c r="B58" i="33"/>
  <c r="J58" i="33" s="1"/>
  <c r="B53" i="33"/>
  <c r="J53" i="33" s="1"/>
  <c r="B84" i="43" l="1"/>
  <c r="B9" i="42"/>
  <c r="I9" i="42"/>
  <c r="J6" i="42"/>
  <c r="I7" i="43"/>
  <c r="I23" i="36"/>
  <c r="B23" i="36"/>
  <c r="J5" i="41"/>
  <c r="J77" i="43"/>
  <c r="B62" i="43"/>
  <c r="B68" i="43"/>
  <c r="J82" i="43"/>
  <c r="J66" i="43"/>
  <c r="J60" i="43"/>
  <c r="J37" i="43"/>
  <c r="J32" i="43"/>
  <c r="B50" i="43"/>
  <c r="J48" i="43"/>
  <c r="B75" i="33"/>
  <c r="J72" i="33"/>
  <c r="B80" i="33"/>
  <c r="I60" i="33"/>
  <c r="B60" i="33"/>
  <c r="I54" i="33"/>
  <c r="I75" i="33"/>
  <c r="J52" i="33"/>
  <c r="B35" i="33"/>
  <c r="J35" i="33" s="1"/>
  <c r="I26" i="33"/>
  <c r="I28" i="33"/>
  <c r="B47" i="33"/>
  <c r="B46" i="33"/>
  <c r="J46" i="33" s="1"/>
  <c r="I48" i="33"/>
  <c r="B45" i="33"/>
  <c r="J45" i="33" s="1"/>
  <c r="B39" i="33"/>
  <c r="J39" i="33" s="1"/>
  <c r="B38" i="33"/>
  <c r="J38" i="33" s="1"/>
  <c r="B37" i="33"/>
  <c r="J37" i="33" s="1"/>
  <c r="B34" i="33"/>
  <c r="B24" i="33"/>
  <c r="J24" i="33" s="1"/>
  <c r="I18" i="33"/>
  <c r="B18" i="33"/>
  <c r="J18" i="33" s="1"/>
  <c r="B17" i="33"/>
  <c r="J17" i="33" s="1"/>
  <c r="I15" i="33"/>
  <c r="B33" i="14"/>
  <c r="I33" i="14"/>
  <c r="I28" i="14"/>
  <c r="I29" i="14"/>
  <c r="B28" i="14"/>
  <c r="B29" i="14"/>
  <c r="J34" i="33" l="1"/>
  <c r="B41" i="33"/>
  <c r="J47" i="33"/>
  <c r="B48" i="33"/>
  <c r="J40" i="33"/>
  <c r="I41" i="33"/>
  <c r="I6" i="33" l="1"/>
  <c r="B6" i="33"/>
  <c r="J6" i="33" s="1"/>
  <c r="B5" i="33"/>
  <c r="J5" i="33" s="1"/>
  <c r="I7" i="33"/>
  <c r="B7" i="33"/>
  <c r="J7" i="33" s="1"/>
  <c r="B22" i="45"/>
  <c r="J22" i="45" s="1"/>
  <c r="I21" i="45"/>
  <c r="B21" i="45"/>
  <c r="J21" i="45" s="1"/>
  <c r="I10" i="45"/>
  <c r="I11" i="45" s="1"/>
  <c r="B10" i="45"/>
  <c r="B11" i="45" s="1"/>
  <c r="J10" i="45" l="1"/>
  <c r="B23" i="45"/>
  <c r="I23" i="45"/>
  <c r="I29" i="47"/>
  <c r="B29" i="47"/>
  <c r="I24" i="47"/>
  <c r="B24" i="47"/>
  <c r="J24" i="47" s="1"/>
  <c r="B23" i="47"/>
  <c r="J23" i="47" s="1"/>
  <c r="B12" i="47"/>
  <c r="J12" i="47" s="1"/>
  <c r="I11" i="47"/>
  <c r="B11" i="47"/>
  <c r="J11" i="47" s="1"/>
  <c r="I5" i="47"/>
  <c r="B73" i="14"/>
  <c r="J73" i="14" s="1"/>
  <c r="I73" i="14"/>
  <c r="B70" i="14"/>
  <c r="I65" i="14"/>
  <c r="I66" i="14" s="1"/>
  <c r="B65" i="14"/>
  <c r="B66" i="14" s="1"/>
  <c r="I54" i="14"/>
  <c r="I55" i="14"/>
  <c r="I59" i="14"/>
  <c r="I60" i="14"/>
  <c r="I57" i="14"/>
  <c r="B55" i="14"/>
  <c r="J55" i="14" s="1"/>
  <c r="B59" i="14"/>
  <c r="J59" i="14" s="1"/>
  <c r="B60" i="14"/>
  <c r="J60" i="14" s="1"/>
  <c r="B53" i="14"/>
  <c r="J53" i="14" s="1"/>
  <c r="B54" i="14"/>
  <c r="J54" i="14" s="1"/>
  <c r="B57" i="14"/>
  <c r="J57" i="14" s="1"/>
  <c r="J29" i="47" l="1"/>
  <c r="J70" i="14"/>
  <c r="B74" i="14"/>
  <c r="I25" i="47"/>
  <c r="B25" i="47"/>
  <c r="B13" i="47"/>
  <c r="I13" i="47"/>
  <c r="J65" i="14"/>
  <c r="I23" i="14" l="1"/>
  <c r="B23" i="14"/>
  <c r="J23" i="14" s="1"/>
  <c r="I24" i="14"/>
  <c r="I25" i="14"/>
  <c r="I32" i="14"/>
  <c r="I34" i="14"/>
  <c r="J29" i="14"/>
  <c r="B24" i="14"/>
  <c r="J24" i="14" s="1"/>
  <c r="B22" i="14"/>
  <c r="I14" i="14"/>
  <c r="I15" i="14"/>
  <c r="I16" i="14"/>
  <c r="I6" i="14"/>
  <c r="I7" i="14"/>
  <c r="I8" i="14"/>
  <c r="B80" i="48"/>
  <c r="C82" i="48"/>
  <c r="B31" i="14"/>
  <c r="J31" i="14" s="1"/>
  <c r="B25" i="14"/>
  <c r="J25" i="14" s="1"/>
  <c r="B27" i="14"/>
  <c r="J27" i="14" s="1"/>
  <c r="B34" i="14"/>
  <c r="J34" i="14" s="1"/>
  <c r="B32" i="14"/>
  <c r="J32" i="14" s="1"/>
  <c r="B16" i="14"/>
  <c r="B15" i="14"/>
  <c r="J15" i="14" s="1"/>
  <c r="B14" i="14"/>
  <c r="J14" i="14" s="1"/>
  <c r="I13" i="14"/>
  <c r="B13" i="14"/>
  <c r="B6" i="14"/>
  <c r="J6" i="14" s="1"/>
  <c r="B7" i="14"/>
  <c r="J7" i="14" s="1"/>
  <c r="B8" i="14"/>
  <c r="J8" i="14" s="1"/>
  <c r="B5" i="14"/>
  <c r="I87" i="48"/>
  <c r="J87" i="48"/>
  <c r="B87" i="48"/>
  <c r="I88" i="48"/>
  <c r="B86" i="48"/>
  <c r="I75" i="48"/>
  <c r="I76" i="48" s="1"/>
  <c r="B75" i="48"/>
  <c r="B76" i="48" s="1"/>
  <c r="J75" i="48" s="1"/>
  <c r="I70" i="48"/>
  <c r="I71" i="48" s="1"/>
  <c r="B70" i="48"/>
  <c r="B71" i="48" s="1"/>
  <c r="J70" i="48" s="1"/>
  <c r="I65" i="48"/>
  <c r="I66" i="48" s="1"/>
  <c r="B65" i="48"/>
  <c r="B66" i="48" s="1"/>
  <c r="J65" i="48" s="1"/>
  <c r="I60" i="48"/>
  <c r="I61" i="48" s="1"/>
  <c r="B60" i="48"/>
  <c r="B61" i="48" s="1"/>
  <c r="J60" i="48" s="1"/>
  <c r="I55" i="48"/>
  <c r="I56" i="48" s="1"/>
  <c r="B56" i="48"/>
  <c r="J55" i="48" s="1"/>
  <c r="B41" i="48"/>
  <c r="J40" i="48" s="1"/>
  <c r="I51" i="48"/>
  <c r="B51" i="48"/>
  <c r="J50" i="48" s="1"/>
  <c r="I17" i="14" l="1"/>
  <c r="I35" i="14"/>
  <c r="J22" i="14"/>
  <c r="B35" i="14"/>
  <c r="J13" i="14"/>
  <c r="B17" i="14"/>
  <c r="I9" i="14"/>
  <c r="J5" i="14"/>
  <c r="B9" i="14"/>
  <c r="B82" i="48"/>
  <c r="J81" i="48" s="1"/>
  <c r="J16" i="14"/>
  <c r="B88" i="48"/>
  <c r="J86" i="48" s="1"/>
  <c r="I82" i="48"/>
  <c r="B46" i="48" l="1"/>
  <c r="J45" i="48" s="1"/>
  <c r="B36" i="48"/>
  <c r="J35" i="48" s="1"/>
  <c r="B31" i="48"/>
  <c r="J30" i="48" s="1"/>
  <c r="I25" i="48"/>
  <c r="I26" i="48" s="1"/>
  <c r="B26" i="48"/>
  <c r="J25" i="48" s="1"/>
  <c r="B21" i="48"/>
  <c r="I15" i="48"/>
  <c r="I16" i="48" s="1"/>
  <c r="J15" i="48"/>
  <c r="I10" i="48"/>
  <c r="I11" i="48" s="1"/>
  <c r="B6" i="48"/>
  <c r="I31" i="47"/>
  <c r="B30" i="47"/>
  <c r="I18" i="47"/>
  <c r="B18" i="47"/>
  <c r="J18" i="47" s="1"/>
  <c r="B17" i="47"/>
  <c r="J17" i="47" s="1"/>
  <c r="I7" i="47"/>
  <c r="B6" i="47"/>
  <c r="J6" i="47" s="1"/>
  <c r="B5" i="47"/>
  <c r="J5" i="47" s="1"/>
  <c r="B13" i="46"/>
  <c r="I37" i="45"/>
  <c r="I38" i="45" s="1"/>
  <c r="B37" i="45"/>
  <c r="J37" i="45" s="1"/>
  <c r="I32" i="45"/>
  <c r="I33" i="45" s="1"/>
  <c r="B32" i="45"/>
  <c r="I27" i="45"/>
  <c r="B27" i="45"/>
  <c r="J27" i="45" s="1"/>
  <c r="B16" i="45"/>
  <c r="J16" i="45" s="1"/>
  <c r="I15" i="45"/>
  <c r="J15" i="45"/>
  <c r="B5" i="45"/>
  <c r="B31" i="47" l="1"/>
  <c r="J30" i="47"/>
  <c r="B33" i="45"/>
  <c r="J32" i="45"/>
  <c r="B92" i="48"/>
  <c r="J20" i="48"/>
  <c r="B6" i="45"/>
  <c r="J5" i="45"/>
  <c r="I17" i="45"/>
  <c r="B42" i="45" s="1"/>
  <c r="B38" i="45"/>
  <c r="I28" i="45"/>
  <c r="B17" i="45"/>
  <c r="I19" i="47"/>
  <c r="B35" i="47" s="1"/>
  <c r="B19" i="47"/>
  <c r="I36" i="48"/>
  <c r="B91" i="48" s="1"/>
  <c r="B16" i="48"/>
  <c r="J5" i="48"/>
  <c r="J10" i="48"/>
  <c r="B7" i="47"/>
  <c r="B28" i="45"/>
  <c r="I35" i="41"/>
  <c r="I36" i="41" s="1"/>
  <c r="B43" i="45" l="1"/>
  <c r="B36" i="47"/>
  <c r="B93" i="48"/>
  <c r="B94" i="48" s="1"/>
  <c r="I15" i="41"/>
  <c r="I10" i="41"/>
  <c r="I25" i="41"/>
  <c r="B44" i="45" l="1"/>
  <c r="B45" i="45" s="1"/>
  <c r="B37" i="47"/>
  <c r="B38" i="47" s="1"/>
  <c r="B29" i="36" l="1"/>
  <c r="B27" i="36"/>
  <c r="B30" i="36" l="1"/>
  <c r="I23" i="42"/>
  <c r="B27" i="42" s="1"/>
  <c r="I12" i="43" l="1"/>
  <c r="I17" i="43"/>
  <c r="I26" i="41" l="1"/>
  <c r="B43" i="43" l="1"/>
  <c r="B42" i="43"/>
  <c r="B44" i="43" l="1"/>
  <c r="I72" i="43"/>
  <c r="I73" i="43" s="1"/>
  <c r="B72" i="43"/>
  <c r="I55" i="43"/>
  <c r="B55" i="43"/>
  <c r="J55" i="43" s="1"/>
  <c r="B54" i="43"/>
  <c r="B16" i="43"/>
  <c r="B17" i="43" s="1"/>
  <c r="B11" i="43"/>
  <c r="J43" i="43"/>
  <c r="J42" i="43"/>
  <c r="B27" i="43"/>
  <c r="I22" i="43"/>
  <c r="B22" i="43"/>
  <c r="J22" i="43" s="1"/>
  <c r="B21" i="43"/>
  <c r="B6" i="43"/>
  <c r="J6" i="43" s="1"/>
  <c r="B5" i="43"/>
  <c r="B22" i="42"/>
  <c r="B21" i="42"/>
  <c r="B30" i="41"/>
  <c r="B25" i="41"/>
  <c r="J25" i="41" s="1"/>
  <c r="I56" i="43" l="1"/>
  <c r="J5" i="43"/>
  <c r="B7" i="43"/>
  <c r="I23" i="43"/>
  <c r="B23" i="42"/>
  <c r="B28" i="42" s="1"/>
  <c r="B31" i="41"/>
  <c r="J30" i="41"/>
  <c r="J27" i="43"/>
  <c r="B28" i="43"/>
  <c r="J11" i="43"/>
  <c r="B12" i="43"/>
  <c r="J54" i="43"/>
  <c r="B56" i="43"/>
  <c r="J72" i="43"/>
  <c r="B73" i="43"/>
  <c r="J21" i="43"/>
  <c r="B23" i="43"/>
  <c r="J16" i="43"/>
  <c r="B20" i="41"/>
  <c r="J20" i="41" s="1"/>
  <c r="B15" i="41"/>
  <c r="J15" i="41" s="1"/>
  <c r="B10" i="41"/>
  <c r="J10" i="41" s="1"/>
  <c r="I35" i="36"/>
  <c r="B35" i="36"/>
  <c r="J35" i="36" s="1"/>
  <c r="B34" i="36"/>
  <c r="I29" i="36"/>
  <c r="J29" i="36"/>
  <c r="J22" i="36"/>
  <c r="I10" i="36"/>
  <c r="I11" i="36" s="1"/>
  <c r="B10" i="36"/>
  <c r="I29" i="33"/>
  <c r="B91" i="33" s="1"/>
  <c r="B26" i="33"/>
  <c r="B27" i="33"/>
  <c r="J27" i="33" s="1"/>
  <c r="B28" i="33"/>
  <c r="J28" i="33" s="1"/>
  <c r="B93" i="43" l="1"/>
  <c r="J21" i="42"/>
  <c r="J10" i="36"/>
  <c r="B11" i="36"/>
  <c r="B36" i="36"/>
  <c r="J26" i="33"/>
  <c r="B29" i="33"/>
  <c r="B92" i="33" s="1"/>
  <c r="J34" i="36"/>
  <c r="J27" i="36"/>
  <c r="B21" i="41"/>
  <c r="B15" i="33"/>
  <c r="J15" i="33" s="1"/>
  <c r="B14" i="33"/>
  <c r="J14" i="33" s="1"/>
  <c r="B8" i="33"/>
  <c r="I8" i="33"/>
  <c r="I9" i="33" s="1"/>
  <c r="B40" i="36" l="1"/>
  <c r="J8" i="33"/>
  <c r="B9" i="33"/>
  <c r="B19" i="33"/>
  <c r="I39" i="14"/>
  <c r="I40" i="14" s="1"/>
  <c r="I44" i="14"/>
  <c r="B61" i="14"/>
  <c r="B45" i="14"/>
  <c r="J45" i="14" s="1"/>
  <c r="B44" i="14"/>
  <c r="B39" i="14"/>
  <c r="B40" i="14" s="1"/>
  <c r="B77" i="14" l="1"/>
  <c r="B46" i="14"/>
  <c r="I46" i="14"/>
  <c r="J44" i="14"/>
  <c r="J39" i="14"/>
  <c r="J51" i="14"/>
  <c r="I44" i="43" l="1"/>
  <c r="I28" i="43"/>
  <c r="B92" i="43" l="1"/>
  <c r="B94" i="43" s="1"/>
  <c r="B95" i="43" s="1"/>
  <c r="B26" i="41"/>
  <c r="B16" i="41"/>
  <c r="B11" i="41"/>
  <c r="B36" i="41" l="1"/>
  <c r="B42" i="41" s="1"/>
  <c r="J35" i="41"/>
  <c r="B29" i="42"/>
  <c r="B30" i="42" s="1"/>
  <c r="I11" i="41"/>
  <c r="I16" i="41"/>
  <c r="I20" i="41"/>
  <c r="I21" i="41" s="1"/>
  <c r="I36" i="36"/>
  <c r="I30" i="36"/>
  <c r="B39" i="36" s="1"/>
  <c r="B41" i="36" s="1"/>
  <c r="B42" i="36" s="1"/>
  <c r="B41" i="41" l="1"/>
  <c r="I51" i="14"/>
  <c r="I61" i="14" s="1"/>
  <c r="B76" i="14" s="1"/>
  <c r="I19" i="33" l="1"/>
  <c r="B93" i="33" s="1"/>
  <c r="B94" i="33" s="1"/>
  <c r="B78" i="14" l="1"/>
  <c r="B79" i="14" s="1"/>
  <c r="B43" i="41"/>
  <c r="B44" i="41" s="1"/>
</calcChain>
</file>

<file path=xl/sharedStrings.xml><?xml version="1.0" encoding="utf-8"?>
<sst xmlns="http://schemas.openxmlformats.org/spreadsheetml/2006/main" count="1257" uniqueCount="310">
  <si>
    <t>Pris</t>
  </si>
  <si>
    <t>Enhed</t>
  </si>
  <si>
    <t>Anlæg</t>
  </si>
  <si>
    <t>Kapacitet</t>
  </si>
  <si>
    <t>Antal</t>
  </si>
  <si>
    <t>Miljøeffekt</t>
  </si>
  <si>
    <t>Levetid</t>
  </si>
  <si>
    <t>Miljøeffekt pris</t>
  </si>
  <si>
    <t>Mælkemåler</t>
  </si>
  <si>
    <t>Måleudstyr</t>
  </si>
  <si>
    <t>Samlet tilskudsgrundlag</t>
  </si>
  <si>
    <t>Sum af tilskudsgrundlag</t>
  </si>
  <si>
    <t>Foderblander</t>
  </si>
  <si>
    <t>Væksthus</t>
  </si>
  <si>
    <t>LED-armatur</t>
  </si>
  <si>
    <t xml:space="preserve">Varmepumpe </t>
  </si>
  <si>
    <t>Gødningsblander</t>
  </si>
  <si>
    <t>Redskab</t>
  </si>
  <si>
    <t>Løsning</t>
  </si>
  <si>
    <t>Maskine</t>
  </si>
  <si>
    <t>Krybbe</t>
  </si>
  <si>
    <t>Total pris</t>
  </si>
  <si>
    <t>Pris per enhed</t>
  </si>
  <si>
    <t>Total Miljøeffekt</t>
  </si>
  <si>
    <t>Sum af miljøeffekt</t>
  </si>
  <si>
    <t>Teknologispecifik OE</t>
  </si>
  <si>
    <t>Række</t>
  </si>
  <si>
    <t>Klimacomputer</t>
  </si>
  <si>
    <t>Total m3 i alle tanke</t>
  </si>
  <si>
    <t>Bemærk</t>
  </si>
  <si>
    <t>Ansøgningens samlede score:</t>
  </si>
  <si>
    <t>Ansøgningens omkostningseffektivitet</t>
  </si>
  <si>
    <t xml:space="preserve">Ansøgningens omkostningseffektivitet </t>
  </si>
  <si>
    <t>Kraftfoderautomat (valgfri)</t>
  </si>
  <si>
    <t>Element (obligatoriske og valgfrie)</t>
  </si>
  <si>
    <t>Element</t>
  </si>
  <si>
    <t xml:space="preserve">Element </t>
  </si>
  <si>
    <t>Højisolerende bygningselementer til isolering af fritliggende væksthuses nordvendte væg (hele væggen)</t>
  </si>
  <si>
    <t>Varmepumpe med en effektivitet større end 4,0 SCOP</t>
  </si>
  <si>
    <t>Avanceret gødningsblander med integreret kontrolenhed og software</t>
  </si>
  <si>
    <t>Traktordrevent sideforskudt udstyr til jordbearbejdning eller ukrudtbekæmpelse i rækker af frugt og bær, 1-sidet</t>
  </si>
  <si>
    <t>Traktordrevent sideforskudt udstyr til jordbearbejdning eller ukrudtbekæmpelse i rækker af frugt og bær, 2-sidet</t>
  </si>
  <si>
    <t xml:space="preserve">Helårstunnel, sæsontunnel eller plastvæksthus </t>
  </si>
  <si>
    <t>Gulvkonstruktion, stiadskillelse, beskyttelse af pattegrise, pategrisrum eller -hule, rode- og/eller beskæftigelsesmateriale til so og pattegrise, foderkrybbe, foderanlæg</t>
  </si>
  <si>
    <r>
      <t>m</t>
    </r>
    <r>
      <rPr>
        <vertAlign val="superscript"/>
        <sz val="9"/>
        <color theme="1"/>
        <rFont val="EYInterstate Light"/>
      </rPr>
      <t>2</t>
    </r>
    <r>
      <rPr>
        <sz val="9"/>
        <color theme="1"/>
        <rFont val="EYInterstate Light"/>
      </rPr>
      <t xml:space="preserve"> stiareal</t>
    </r>
  </si>
  <si>
    <t>Ekstra foderkrybe</t>
  </si>
  <si>
    <t>2.1 Gyllekøling m. linespil - slagtesvin</t>
  </si>
  <si>
    <t>Gyllekøleslanger, varmepumpe, buffertank/akkumuleringstank, datalogger, timetæller</t>
  </si>
  <si>
    <t>2.2 Gyllekøling m. linespil - søer og smågrise</t>
  </si>
  <si>
    <t>2.3 Gyllekøling m. rørudslusning - slagtesvin</t>
  </si>
  <si>
    <t>2.4 Gyllekøling m. rørudslusning - søer og smågrise</t>
  </si>
  <si>
    <t>Luftrensningsanlæg</t>
  </si>
  <si>
    <t>Luftrensingsanlæg med to trin, betonplatform og luftkanal</t>
  </si>
  <si>
    <t>2.9 Kemisk luftrenser (syre) - smågrise og diegivende søer</t>
  </si>
  <si>
    <t>2.10 Kemisk luftrenser (syre) - drægtige søer</t>
  </si>
  <si>
    <t>2.11 Biologisk luftrenser - slagtesvin</t>
  </si>
  <si>
    <t>2.12 Biologisk luftrenser - smågrise og diegivende søer</t>
  </si>
  <si>
    <t>2.13 Biologisk luftrenser - drægtige søer</t>
  </si>
  <si>
    <t>Luftrensningsanlæg med ét trin med syreopløsning, betonplatform og luftkanal</t>
  </si>
  <si>
    <t>2.8 Kemisk luftrenser (syre) - slagtesvin</t>
  </si>
  <si>
    <t>Luftrensningsanlæg, luftkanal og vandtilslutning</t>
  </si>
  <si>
    <t>Ventilationskanal til punktudsugning, luftrensnings-anlæg med ét trin med syreopløsning</t>
  </si>
  <si>
    <t>m diameter gylletank</t>
  </si>
  <si>
    <t>Mælkemålere til malkestalde og -karuseller</t>
  </si>
  <si>
    <t>Låge</t>
  </si>
  <si>
    <t>Boks</t>
  </si>
  <si>
    <t>Udstyr til måling af mælkens indhold af fedt, protein eller urea.</t>
  </si>
  <si>
    <t>Transportredskab</t>
  </si>
  <si>
    <t>Teltoverdækning inkl. åbninger for adgang og udluftning af gyllebeholder, med centermast for gylletank - startpris</t>
  </si>
  <si>
    <t>Teltoverdækning inkl. åbninger for adgang og udluftning af gyllebeholder, med centermast for gylletank - størrelsespris</t>
  </si>
  <si>
    <t>overdækning</t>
  </si>
  <si>
    <t>Separationsanlæg i container, pumpepakke for procestank, kabelpakke, PLC styring, pumpe og omrørepakke for afhentningstank og målestation for afhentningstank (valgfri)</t>
  </si>
  <si>
    <t>Mælkeanlæg eller tilsvarende anlæg til supplerende ernæring af pattegrise (valgfri)</t>
  </si>
  <si>
    <t>Separationslåger med ID-identifikation og software (valgfri)</t>
  </si>
  <si>
    <t>Selektions- eller separationsboks, 2-vejs (valgfri)</t>
  </si>
  <si>
    <t>Selektions- eller separationsboks, 3-vejs (valgfri)</t>
  </si>
  <si>
    <t>automat</t>
  </si>
  <si>
    <t>Drøvtygnings- og aktivitetsmåler med halstranspondere, antenne og software</t>
  </si>
  <si>
    <t>rem</t>
  </si>
  <si>
    <t>Teltoverdækning for gylletank - startpris</t>
  </si>
  <si>
    <t>Teltoverdækning for gylletank - størrelse</t>
  </si>
  <si>
    <t>silo</t>
  </si>
  <si>
    <t>3.7 Gylleforsuring - malkekvæg og slagtekalve</t>
  </si>
  <si>
    <t>Syretank, pullerter, nødbruser, PLC-styring inkl. software, målestation, pumpepakke, omrørepakke, kabelpakke og følere for lagertank</t>
  </si>
  <si>
    <t>Gummimåtter uden spalteåbninger med hældning på 1-3% mod ajleafløb</t>
  </si>
  <si>
    <t>Stationær gødningsskraber</t>
  </si>
  <si>
    <t>Opstart og indlægning af rute for robotten</t>
  </si>
  <si>
    <t>Robotskraber</t>
  </si>
  <si>
    <t>Gødningsskraber</t>
  </si>
  <si>
    <t>Gylleforsuringsanlæg</t>
  </si>
  <si>
    <t>Teltoverdækning</t>
  </si>
  <si>
    <t>Hængebanevognanlæg</t>
  </si>
  <si>
    <t>påslag</t>
  </si>
  <si>
    <t>Robot</t>
  </si>
  <si>
    <t>Gødningsbånd, tværgødningsbånd eller snegl, gødningsskraber - startpris</t>
  </si>
  <si>
    <t>Gødningsbånd, tværgødningsbånd eller snegl, gødningsskraber - arealpris</t>
  </si>
  <si>
    <t>Gylletank (uden overdækning)</t>
  </si>
  <si>
    <t>Fortank med pumpe og rørføring til gylletank (valgfri)</t>
  </si>
  <si>
    <t>Teltoverdækning inkl. åbninger for adgang og udluftning af gyllebeholder med centermast for gylletank - startpris</t>
  </si>
  <si>
    <t>Teltoverdækning inkl. åbninger for adgang og udluftning af gyllebeholder med centermast for gylletank - arealpris</t>
  </si>
  <si>
    <t>Frekvensreguleriende eller jævnstrømsventilationsmotorer inkl. vinger</t>
  </si>
  <si>
    <t>LED-armaturer, inkl. LED-pærer og LED-rør (Løsning A) eller Fjernelse af kondensatoren til fasekompensering og glimttænder, LED-rør (Løsning B) - startpris</t>
  </si>
  <si>
    <t>LED-armaturer, inkl. LED-pærer og LED-rør (Løsning A) eller Fjernelse af kondensatoren til fasekompensering og glimttænder, LED-rør (Løsning B) - arealpris</t>
  </si>
  <si>
    <t>Varmerør i form af ribberør, deltarør eller sorte rør, regulerbar ciruklationspumpe</t>
  </si>
  <si>
    <t>Varmevekslerunits, ventilatorer, ventilationsrør, udstyr til at føre indblæsningsluften op mod kip, interne luftfordelingsventilatorer til ophæng</t>
  </si>
  <si>
    <t>5.7 Gastæt opbevaring af foderemner</t>
  </si>
  <si>
    <t>Gastæt kornsilo inkl. fundament, styringstavle, snegle til transport</t>
  </si>
  <si>
    <t>Elektronisk styring af on/off flow på sektions- eller dyseniveau, ventiler, slanger, rør, GPS modtager og antenne, software på terminal - startpris</t>
  </si>
  <si>
    <t>Elektronisk styring af on/off flow på sektions- eller dyseniveau, ventiler, slanger, rør, GPS modtager og antenne, software på terminal - bomstørrelsespris</t>
  </si>
  <si>
    <t>m bomstørrelse</t>
  </si>
  <si>
    <t>Løsning A</t>
  </si>
  <si>
    <t>Løsning B</t>
  </si>
  <si>
    <t>Løsning C</t>
  </si>
  <si>
    <t>Hængebanevognanlæg med egen blander</t>
  </si>
  <si>
    <t>Hængebanevogn eller foderbånd uden egen blander</t>
  </si>
  <si>
    <t xml:space="preserve">Stationær foderblander - startpris </t>
  </si>
  <si>
    <t>Stationær foderblander - arealpris</t>
  </si>
  <si>
    <t>Anlæg med fuldfoderrobot og indbygget blander</t>
  </si>
  <si>
    <t>Påslag til ensilage og tørre fodervarer - startpris (Løsning A eller B)</t>
  </si>
  <si>
    <t>Påslag til ensilage og tørre fodervarer - areal (Løsning A eller B)</t>
  </si>
  <si>
    <t>Kraftfodersilo til krybbe i malkestald - startpris</t>
  </si>
  <si>
    <t xml:space="preserve">Kraftfodersilo til krybbe i malkestald </t>
  </si>
  <si>
    <t>Foderkrybbe (valgfri)</t>
  </si>
  <si>
    <t>Kraftfodersilo til foderudproportionering i malkerobot - startpris</t>
  </si>
  <si>
    <t>Kraftfodersilo til foderudproportionering i malkerobot - arealpris</t>
  </si>
  <si>
    <t>Kraftfodersilo til foderautomater i løsdriftsstald - startpris</t>
  </si>
  <si>
    <t>Kraftfodersilo til foderautomater i løsdriftsstald - arealpris</t>
  </si>
  <si>
    <t>Transportredskab til krybbe i malkestald</t>
  </si>
  <si>
    <t>Transportredskab til foderudproportionering i malkerobot</t>
  </si>
  <si>
    <t>Transportredskab til foderautomater i løsdriftsstald</t>
  </si>
  <si>
    <t>Valgfri</t>
  </si>
  <si>
    <t>Terminal til styring af sprøjten (valgfri)</t>
  </si>
  <si>
    <t>Injektionssprøjteudstyr, elektronisk styring af on/off og variabel flow, dyseholdere, ventiler, slanger, rør, GPS-modtager, antenne, software</t>
  </si>
  <si>
    <t>Fronttank og dobbelt dyselinje, elektronisk styring af on/off og variabel flow, dyseholdere, ventiler, slanger, rør, GPS-modtager, antenne, software</t>
  </si>
  <si>
    <t>Kameraer som kan artsgenkende og monitorere områder af ukrudtsarter, ramme og beslag for montering på køretøj, software</t>
  </si>
  <si>
    <t>Adgang til software/licens/abonnement hos udbyder af kortlægningsservice - startpris</t>
  </si>
  <si>
    <t>ha</t>
  </si>
  <si>
    <t>Billedtagning af områder vha. droneoverflyvning, satellit eller overkørsel - pris pr ha</t>
  </si>
  <si>
    <t>Adgang til software/licens/abonnement hos udbyder af kortlægningsservice - arealpris pr ha</t>
  </si>
  <si>
    <t>6.4 Båndsprøjtning i rækkeafgrøder</t>
  </si>
  <si>
    <t>Udstyr for aktiv sideværtsstyring eller hjulstyring af marksprøjte, RTK-GPS modtager og antenne eller kameraudstyr</t>
  </si>
  <si>
    <t>Terminal</t>
  </si>
  <si>
    <t>Komplet båndsprøjte med én dyse monteret lodret over rækken eller med to dyser som er skråtstillet fra hver sin side af rækken</t>
  </si>
  <si>
    <t>Udstyr for aktiv sideværts-styring samt RTK-GPS modtager og antenne eller kameraudstyr (valgfri)</t>
  </si>
  <si>
    <t>Terminal til styring af sprøjte og sideværtsstyring (valgfri)</t>
  </si>
  <si>
    <t>Sprøjteafskærmning (valgfri)</t>
  </si>
  <si>
    <t>Terminal til styring af sprøjte og sideværts-styring (valgfri)</t>
  </si>
  <si>
    <t>6.5 Sensorbaseret udstyr til sprøjte</t>
  </si>
  <si>
    <t>Sensorer, elektronisk styring af on/off flow, ventiler, slanger, rør, software på terminal, elektronik for integration af sensorer</t>
  </si>
  <si>
    <t>Injektionssprøjteudstyr (valgfri)</t>
  </si>
  <si>
    <t>Udstyr</t>
  </si>
  <si>
    <t>Række sprøjteafskærmning</t>
  </si>
  <si>
    <t>Selvkørende robot med påmonteret/integreret RTK-GPS, ukrudtsbekæmpende elementer, udstyr til såning, software - startpris</t>
  </si>
  <si>
    <t>Selvkørende robot med påmonteret/integreret RTK-GPS, ukrudtsbekæmpende elementer, udstyr til såning, software - rækkepris</t>
  </si>
  <si>
    <t>Traktormonteret lugerobot med påmonterede kameraer eller GPS, ukrudtsbekæmpende elementer, software - startpris</t>
  </si>
  <si>
    <t>Traktormonteret lugerobot med påmonterede kameraer eller GPS, ukrudtsbekæmpende elementer, software - rækkepris</t>
  </si>
  <si>
    <t>Terminal til styring af radrensere (valgfri)</t>
  </si>
  <si>
    <t>m arbejdsbredde</t>
  </si>
  <si>
    <t>Kornradrenser til afgrøderækker &lt;30 cm rækkeafstand, RTK-GPS modtager og antenne eller kameraudstyr, udstyr for sideværtsstyring, software - pris</t>
  </si>
  <si>
    <t>Kornradrenser til afgrøderækker &lt;30 cm rækkeafstand, RTK-GPS modtager og antenne eller kameraudstyr, udstyr for sideværtsstyring, software - løsning</t>
  </si>
  <si>
    <t>Traktormonteret redskab med hurtigt roterende PTO-drevne elementer til at trække og blotlægge udløbere og jordstængler fra ukrudt ud af jorden</t>
  </si>
  <si>
    <t>7.1 Mekanisk vækststandsning</t>
  </si>
  <si>
    <t>Aftopper/topknuser, toptrækker - 2-rækkeløsning</t>
  </si>
  <si>
    <t>Aftopper/topknuser, toptrækker - 4-rækkeløsning</t>
  </si>
  <si>
    <t>Stængelknuser</t>
  </si>
  <si>
    <t>Aftopper/topknuser, fladebrænder - 4-rækkeløsning</t>
  </si>
  <si>
    <t>Aftopper/topknuser, fladebrænder - 6-rækkeløsning</t>
  </si>
  <si>
    <t>Tank til gas (valgfri) - startpris</t>
  </si>
  <si>
    <t>Tank til gas (valgfri) - kilopris</t>
  </si>
  <si>
    <t>kg tank</t>
  </si>
  <si>
    <t>Tank</t>
  </si>
  <si>
    <t>7.3 Kartoffelradrenser</t>
  </si>
  <si>
    <t>Kartoffelradrensere med monteret kamformere og udstyr til hypning af kammene - startpris</t>
  </si>
  <si>
    <t>Kartoffelradrensere med monteret kamformere og udstyr til hypning af kammene - rækkepris</t>
  </si>
  <si>
    <t>RTK-GPS/kameraudstyr samt terminal og software (valgfri)</t>
  </si>
  <si>
    <t>Mekanisk ukrudtsrenser og udstyr til hypning af kammene, stængelknuser - startpris</t>
  </si>
  <si>
    <t>Mekanisk ukrudtsrenser og udstyr til hypning af kammene, stængelknuser - rækkepris</t>
  </si>
  <si>
    <t>Stk udstyr</t>
  </si>
  <si>
    <t>Indsatsområde 8: Reducere pesticidforbruget i gartneri</t>
  </si>
  <si>
    <t>Pæle og wirer til at holde markisen (regntaget), markiser (regntag) bestående af gennemsigtigt hvidt plast eller presenning - enkeltrækkesystem</t>
  </si>
  <si>
    <t>Pæle og wirer til at holde markisen (regntaget), markiser (regntag) bestående af gennemsigtigt hvidt plast eller presenning - system, der dækker flere rækker</t>
  </si>
  <si>
    <t>Selvkørende eller traktormonteret lugerobot med påmonterede kamera(er) eller GPS, ukrudtsbekæmpende elementer, software - startpris</t>
  </si>
  <si>
    <t>Selvkørende eller traktormonteret lugerobot med påmonterede kamera(er) eller GPS, ukrudtsbekæmpende elementer, software - rækkepris</t>
  </si>
  <si>
    <t>Sensorer, styringsenhed</t>
  </si>
  <si>
    <t>Tunnelsprøjte med recirkulering af sprøjtevæske</t>
  </si>
  <si>
    <t>Klimastation med sensorer</t>
  </si>
  <si>
    <t>Klimastation</t>
  </si>
  <si>
    <t>Adgang</t>
  </si>
  <si>
    <t>Kølerum med kølelagring med kontrolleret atmosfære</t>
  </si>
  <si>
    <t>Lagringskasse med låg til CA-lagring</t>
  </si>
  <si>
    <t>O2/CO2 analysator til lagerovervågning</t>
  </si>
  <si>
    <t>Analysator</t>
  </si>
  <si>
    <t>Lagringskasse</t>
  </si>
  <si>
    <t>z</t>
  </si>
  <si>
    <t>Indsatsområde 9: Reducere energiforbruget i gartneri</t>
  </si>
  <si>
    <t>Indsatsområde 7: Reducere pesticidforbruget i kartoffelavl</t>
  </si>
  <si>
    <t>Indsatsområde 6: Reducere pesticidforbruget i planteavl</t>
  </si>
  <si>
    <t>Indsatsområde 5: Reducere energiforbruget i stalde til æglæggende høns og fjerkræstalde</t>
  </si>
  <si>
    <t>Indsatsområde 4: Reducere ammoniakudledningen fra stalde til æglæggende høns og fjerkræstalde</t>
  </si>
  <si>
    <t>Indsatsområde 3: Reducere ammoniakudledning fra kvægstalde</t>
  </si>
  <si>
    <t>Indsatsområde 2: Reducere ammoniakudledning fra svinestalde</t>
  </si>
  <si>
    <t>Indsatsområde 1: Fremme dyrevelfærd ved omstilling til løsgående søer i farestalde</t>
  </si>
  <si>
    <t>Højisolerende transparent dækkemateriale til isolering af fritliggende væksthuses nordvæg, tag i nord og én eller begge gavle.</t>
  </si>
  <si>
    <t>Klimacomputer med relevant software og sensorer, centralt installeret hovedstation med software der kan styre flere klimacomputere</t>
  </si>
  <si>
    <t>LED armaturer, inklusiv LED rør.</t>
  </si>
  <si>
    <t>Lampe</t>
  </si>
  <si>
    <t>Gamle højtryksnatrium-lamper udskiftes til nye højtryksnatrium-typer med elektronisk styring, inkl. armaturer</t>
  </si>
  <si>
    <t>Et isoleringsgardin, et skyggegardin, gardinstyring (snoretræk og trækmotorer)</t>
  </si>
  <si>
    <t>Indsatsområde 10: Reducere næringsstofforbruget i gartneri</t>
  </si>
  <si>
    <t>Gødningskar (valgfri)</t>
  </si>
  <si>
    <t>Opsamlingstank, startpris</t>
  </si>
  <si>
    <t>Opsamlingstank, m3 tankpris</t>
  </si>
  <si>
    <t>Gødningskar</t>
  </si>
  <si>
    <t>Gødningsudlægger til separat nedfældning af gødningen med skiveskær eller tænder, såmaskine/udstyr til såning - startpris</t>
  </si>
  <si>
    <t>Gødningsudlægger til separat nedfældning af gødningen med skiveskær eller tænder, såmaskine/udstyr til såning - arbejdsbreddepris</t>
  </si>
  <si>
    <t>Silo</t>
  </si>
  <si>
    <r>
      <t>m</t>
    </r>
    <r>
      <rPr>
        <vertAlign val="superscript"/>
        <sz val="9"/>
        <color theme="1"/>
        <rFont val="EYInterstate Light"/>
      </rPr>
      <t>3</t>
    </r>
    <r>
      <rPr>
        <sz val="9"/>
        <color theme="1"/>
        <rFont val="EYInterstate Light"/>
      </rPr>
      <t xml:space="preserve"> silo</t>
    </r>
  </si>
  <si>
    <r>
      <t>m</t>
    </r>
    <r>
      <rPr>
        <vertAlign val="superscript"/>
        <sz val="9"/>
        <color theme="1"/>
        <rFont val="EYInterstate Light"/>
      </rPr>
      <t>3</t>
    </r>
    <r>
      <rPr>
        <sz val="9"/>
        <color theme="1"/>
        <rFont val="EYInterstate Light"/>
      </rPr>
      <t xml:space="preserve"> påslag</t>
    </r>
  </si>
  <si>
    <r>
      <t>m</t>
    </r>
    <r>
      <rPr>
        <vertAlign val="superscript"/>
        <sz val="9"/>
        <color theme="1"/>
        <rFont val="EYInterstate Light"/>
      </rPr>
      <t>3</t>
    </r>
    <r>
      <rPr>
        <sz val="9"/>
        <color theme="1"/>
        <rFont val="EYInterstate Light"/>
      </rPr>
      <t xml:space="preserve"> foderblander</t>
    </r>
  </si>
  <si>
    <r>
      <t>m</t>
    </r>
    <r>
      <rPr>
        <vertAlign val="superscript"/>
        <sz val="9"/>
        <color theme="1"/>
        <rFont val="EYInterstate Light"/>
      </rPr>
      <t>3</t>
    </r>
    <r>
      <rPr>
        <sz val="9"/>
        <color theme="1"/>
        <rFont val="EYInterstate Light"/>
      </rPr>
      <t xml:space="preserve"> silokapacitet</t>
    </r>
  </si>
  <si>
    <r>
      <t>m</t>
    </r>
    <r>
      <rPr>
        <vertAlign val="superscript"/>
        <sz val="9"/>
        <color theme="1"/>
        <rFont val="EYInterstate Light"/>
      </rPr>
      <t>3</t>
    </r>
    <r>
      <rPr>
        <sz val="9"/>
        <color theme="1"/>
        <rFont val="EYInterstate Light"/>
      </rPr>
      <t xml:space="preserve"> tank</t>
    </r>
  </si>
  <si>
    <r>
      <t>m</t>
    </r>
    <r>
      <rPr>
        <vertAlign val="superscript"/>
        <sz val="9"/>
        <color theme="1"/>
        <rFont val="EYInterstate Light"/>
      </rPr>
      <t>2</t>
    </r>
    <r>
      <rPr>
        <sz val="9"/>
        <color theme="1"/>
        <rFont val="EYInterstate Light"/>
      </rPr>
      <t xml:space="preserve"> areal gummimåtte</t>
    </r>
  </si>
  <si>
    <r>
      <t>m</t>
    </r>
    <r>
      <rPr>
        <vertAlign val="superscript"/>
        <sz val="9"/>
        <color theme="1"/>
        <rFont val="EYInterstate Light"/>
      </rPr>
      <t>2</t>
    </r>
    <r>
      <rPr>
        <sz val="9"/>
        <color theme="1"/>
        <rFont val="EYInterstate Light"/>
      </rPr>
      <t xml:space="preserve"> netto produktionsareal</t>
    </r>
  </si>
  <si>
    <r>
      <t>m</t>
    </r>
    <r>
      <rPr>
        <vertAlign val="superscript"/>
        <sz val="9"/>
        <color theme="1"/>
        <rFont val="EYInterstate Light"/>
      </rPr>
      <t>2</t>
    </r>
    <r>
      <rPr>
        <sz val="9"/>
        <color theme="1"/>
        <rFont val="EYInterstate Light"/>
      </rPr>
      <t xml:space="preserve"> væksthusareal</t>
    </r>
  </si>
  <si>
    <t>Bredde i cm</t>
  </si>
  <si>
    <t>Dybde i cm</t>
  </si>
  <si>
    <t>Areal i m2</t>
  </si>
  <si>
    <t>Stiareal i m2</t>
  </si>
  <si>
    <t>Valgfrie elementer</t>
  </si>
  <si>
    <t>Total Dyrevelfærdseffekt</t>
  </si>
  <si>
    <t>6.11 Luftudstyr på sprøjtebom</t>
  </si>
  <si>
    <t>Luftudstyr - løsning</t>
  </si>
  <si>
    <t>Luftudstyr - bombreddepris</t>
  </si>
  <si>
    <t>m bombredde</t>
  </si>
  <si>
    <t>1.1 Faresti til løsdrift – søer</t>
  </si>
  <si>
    <t>2.5 Kemisk luftrenser (kombi) - slagtesvin</t>
  </si>
  <si>
    <t>2.6 Kemisk luftrenser (kombi) - smågrise og diegivende søer</t>
  </si>
  <si>
    <t>2.7 Kemisk luftrenser (kombi) - drægtige søer</t>
  </si>
  <si>
    <t>2.14 Punktudsugning m. luftrensning – konventionel stald, slagtesvin</t>
  </si>
  <si>
    <t>2.15 Punktudsugning m. luftrensning - intelligent konceptstald, slagtesvin</t>
  </si>
  <si>
    <t>2.16 Teltoverdækning</t>
  </si>
  <si>
    <t>2.17 Gylleforsuring - slagtesvin</t>
  </si>
  <si>
    <t>3.1 Fasefodring efter mælkemængde - malkekvæg</t>
  </si>
  <si>
    <t>3.2 Fasefodring efter mælkens sammensætning - malkekvæg</t>
  </si>
  <si>
    <t>3.3 Fasefodring m. kraftfoder - malkekvæg</t>
  </si>
  <si>
    <t>3.4 Overvågningsremme - malkekvæg</t>
  </si>
  <si>
    <t>3.5 Teltoverdækning - malkekvæg og slagtekalve</t>
  </si>
  <si>
    <t>3.6 Udstyr til automatisk udfodring - malkekvæg</t>
  </si>
  <si>
    <t>3.8 Gummimåtter til fast drænet gulv - malkekvæg og slagtekalve</t>
  </si>
  <si>
    <t>4.1 Gødningsbånd - hønsestalde</t>
  </si>
  <si>
    <t>4.2 Gødningsbånd - opdrætsstalde</t>
  </si>
  <si>
    <t>4.3 Gylletank - hønsestalde</t>
  </si>
  <si>
    <t>4.4 Gylletank - opdrætsstalde</t>
  </si>
  <si>
    <t>4.5 Teltoverdækning</t>
  </si>
  <si>
    <t>5.1 Lavenergi-ventilation - opdrætsstalde og konventionelle slagtekyllingestalde</t>
  </si>
  <si>
    <t xml:space="preserve">5.3 LED-lys - opdrætsstalde hønsestalde og konventionelle slagtekyllingestalde </t>
  </si>
  <si>
    <t>5.5 Opvarmning - fjerkræsstald</t>
  </si>
  <si>
    <t>5.6 Varmeveksler - slagtekyllingestalde og opdrætsstalde</t>
  </si>
  <si>
    <t>6.1 Sprøjtestyring med on/off tildeling</t>
  </si>
  <si>
    <t>6.2 Sprøjtestyring med variabel og on/off tildeling</t>
  </si>
  <si>
    <t>6.3 Kortlægning og monitorering af ukrudt</t>
  </si>
  <si>
    <t xml:space="preserve">6.6 Robotbaseret såning og ukrudtsbekæmpelse </t>
  </si>
  <si>
    <t>6.7 Lugerobot til ukrudtsbekæmpelse</t>
  </si>
  <si>
    <t>6.8 Kornradrensere</t>
  </si>
  <si>
    <t>6.9 Radrenser</t>
  </si>
  <si>
    <t>6.10 Optrækning og blotlægning af rodukrudt</t>
  </si>
  <si>
    <t xml:space="preserve">7.2 Aftopning og afbrænding </t>
  </si>
  <si>
    <t>7.4 Ukrudtsrensning og vækststandsning</t>
  </si>
  <si>
    <t>8.1 Markise over frugt og bær</t>
  </si>
  <si>
    <t>8.2 Tunneler eller plasthus - bær</t>
  </si>
  <si>
    <t>8.4 Lugerobot til ukrudtsbekæmpelse</t>
  </si>
  <si>
    <t>8.7 Tunnelsprøjte med recirkulering</t>
  </si>
  <si>
    <t>8.8 Mekanisk ukrudtsbekæmpelse - frugt og bær</t>
  </si>
  <si>
    <t>8.9 Mekanisk ukrudtsbekæmpelse - planteskoleplanter</t>
  </si>
  <si>
    <t>8.10 Klimastation til varsling af sygdomme og skadedyr - grønsager</t>
  </si>
  <si>
    <t>8.11 Klimastation til varsling af sygdomme og skadedyr - frugt og bær</t>
  </si>
  <si>
    <t>8.12 Klimastation til varsling af sygdomme og skadedyr - planteskoleplanter</t>
  </si>
  <si>
    <t>8.13 Kølerum med kontrolleret atmosfære - grøntsager</t>
  </si>
  <si>
    <t>8.14 Kølerum med kontrolleret atmosfære - frugt og bær</t>
  </si>
  <si>
    <t>8.15 CA-lagringskasser - grønsager</t>
  </si>
  <si>
    <t>8.16 CA-lagringskasser - frugt og bær</t>
  </si>
  <si>
    <t>9.1 Gardiner til isolering - væksthus</t>
  </si>
  <si>
    <t>9.2 Højisolerende dækkemateriale - væksthus</t>
  </si>
  <si>
    <t xml:space="preserve">9.3 Højisolerende to- eller flerlags dækkemateriale - væksthus </t>
  </si>
  <si>
    <t>9.4 Klimacomputer - væksthus</t>
  </si>
  <si>
    <t>9.5 LED-belysning - væksthuse</t>
  </si>
  <si>
    <t>9.6 Elektroniske højtryks-natriumlamper (belysning) - væksthuse</t>
  </si>
  <si>
    <t>9.7 Varmepumpe til opvarmning - væksthuse</t>
  </si>
  <si>
    <t>10.1 Gødningsblander og gødningscomputer - grøntsager, krydderurter, bær og potteplanter i væksthus (glashus, plasthus eller tunnel)</t>
  </si>
  <si>
    <r>
      <t>10</t>
    </r>
    <r>
      <rPr>
        <b/>
        <sz val="16"/>
        <rFont val="Calibri"/>
        <family val="2"/>
        <scheme val="minor"/>
      </rPr>
      <t>.2 Gødningsblander og gødningscomputer - udplantningsplanter og planteskolekulturer i væksthus (glashus, plasthus eller tunnel) eller på containerplads</t>
    </r>
  </si>
  <si>
    <t>10.3 Gødningsudlægger med såning</t>
  </si>
  <si>
    <t>5.2 Lavenergiventilation - hønsestalde og økologiske slagtekyllingestalde</t>
  </si>
  <si>
    <t>ha tunnel</t>
  </si>
  <si>
    <t>GPS eller kameraudstyr</t>
  </si>
  <si>
    <t>Softwareadgang i 3 år</t>
  </si>
  <si>
    <t>Antal stier</t>
  </si>
  <si>
    <t>Sum af dyrevelfærdspoint</t>
  </si>
  <si>
    <t>Højtryksanlæg til vask og rengøring af stald</t>
  </si>
  <si>
    <t>Syretank, pullerter, nødbruser, PLC styring (inkl. software), målestation for procestank, pumpe og omrørepakke, teknikbrønd med ventiler, kabelpakke og føler(e) for lagertank inkl. alarm</t>
  </si>
  <si>
    <t>Bredde afrundet</t>
  </si>
  <si>
    <t>Dybde afrundet</t>
  </si>
  <si>
    <t>Areal afrundet</t>
  </si>
  <si>
    <t>Dyrevelfærdspoint</t>
  </si>
  <si>
    <t>Projekt</t>
  </si>
  <si>
    <t>5.4 LED-lys - økologiske slagtekyllingestalde</t>
  </si>
  <si>
    <t>8.3 Tunneler eller plasthus - grøntsager</t>
  </si>
  <si>
    <t>8.5 Sensorbaseret udstyr til sprøjte</t>
  </si>
  <si>
    <t>8.6 Udstyr til sensorafblænding af dyser på tågesprøjter - frugt, bær, og planteskoleplanter</t>
  </si>
  <si>
    <t>Kornradrenser til afgrøderækker &gt;30 cm rækkeafstand, RTK-GPS modtager og antenne eller kameraudstyr, udstyr for sideværtsstyring, software - løsning</t>
  </si>
  <si>
    <t>Kornradrenser til afgrøderækker &gt;30 cm rækkeafstand, RTK-GPS modtager og antenne eller kameraudstyr, udstyr for sideværtsstyring, software - pris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</si>
</sst>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k_r_._-;\-* #,##0.00\ _k_r_._-;_-* &quot;-&quot;??\ _k_r_._-;_-@_-"/>
    <numFmt numFmtId="164" formatCode="_ &quot;kr.&quot;\ * #,##0.00_ ;_ &quot;kr.&quot;\ * \-#,##0.00_ ;_ &quot;kr.&quot;\ * &quot;-&quot;??_ ;_ @_ "/>
    <numFmt numFmtId="165" formatCode="_ * #,##0.00_ ;_ * \-#,##0.00_ ;_ * &quot;-&quot;??_ ;_ @_ "/>
    <numFmt numFmtId="166" formatCode="_-* #,##0.0000\ _k_r_._-;\-* #,##0.0000\ _k_r_._-;_-* &quot;-&quot;??\ _k_r_._-;_-@_-"/>
    <numFmt numFmtId="167" formatCode="_-* #,##0\ _k_r_._-;\-* #,##0\ _k_r_._-;_-* &quot;-&quot;??\ _k_r_._-;_-@_-"/>
    <numFmt numFmtId="168" formatCode="#,##0.0000"/>
    <numFmt numFmtId="169" formatCode="0.0000"/>
    <numFmt numFmtId="170" formatCode="_-* #,##0.000000\ _k_r_._-;\-* #,##0.000000\ _k_r_._-;_-* &quot;-&quot;??\ _k_r_._-;_-@_-"/>
  </numFmts>
  <fonts count="19">
    <font>
      <sz val="11"/>
      <color theme="1"/>
      <name val="Calibri"/>
      <family val="2"/>
      <scheme val="minor"/>
    </font>
    <font>
      <sz val="11"/>
      <color theme="1"/>
      <name val="Calibri"/>
      <family val="2"/>
      <scheme val="minor"/>
    </font>
    <font>
      <b/>
      <sz val="11"/>
      <color theme="1"/>
      <name val="Calibri"/>
      <family val="2"/>
      <scheme val="minor"/>
    </font>
    <font>
      <sz val="9"/>
      <color theme="1"/>
      <name val="EYInterstate Light"/>
    </font>
    <font>
      <b/>
      <sz val="9"/>
      <color theme="1"/>
      <name val="EYInterstate Light"/>
    </font>
    <font>
      <b/>
      <sz val="16"/>
      <color theme="1"/>
      <name val="Calibri"/>
      <family val="2"/>
      <scheme val="minor"/>
    </font>
    <font>
      <b/>
      <sz val="22"/>
      <color theme="0"/>
      <name val="Calibri"/>
      <family val="2"/>
      <scheme val="minor"/>
    </font>
    <font>
      <sz val="11"/>
      <color rgb="FF000000"/>
      <name val="Calibri"/>
      <family val="2"/>
      <scheme val="minor"/>
    </font>
    <font>
      <sz val="11"/>
      <name val="Calibri"/>
      <family val="2"/>
    </font>
    <font>
      <sz val="10"/>
      <name val="Arial"/>
      <family val="2"/>
    </font>
    <font>
      <b/>
      <sz val="11"/>
      <name val="Calibri"/>
      <family val="2"/>
      <scheme val="minor"/>
    </font>
    <font>
      <sz val="11"/>
      <color rgb="FF006100"/>
      <name val="Calibri"/>
      <family val="2"/>
      <scheme val="minor"/>
    </font>
    <font>
      <sz val="11"/>
      <name val="Calibri"/>
      <family val="2"/>
      <scheme val="minor"/>
    </font>
    <font>
      <b/>
      <sz val="9"/>
      <color rgb="FFFF0000"/>
      <name val="EYInterstate Light"/>
    </font>
    <font>
      <b/>
      <sz val="9"/>
      <name val="EYInterstate Light"/>
    </font>
    <font>
      <vertAlign val="superscript"/>
      <sz val="9"/>
      <color theme="1"/>
      <name val="EYInterstate Light"/>
    </font>
    <font>
      <b/>
      <sz val="16"/>
      <name val="Calibri"/>
      <family val="2"/>
      <scheme val="minor"/>
    </font>
    <font>
      <sz val="9"/>
      <color rgb="FFFF0000"/>
      <name val="EYInterstate Light"/>
    </font>
    <font>
      <sz val="9"/>
      <name val="EYInterstate Light"/>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4F"/>
        <bgColor indexed="64"/>
      </patternFill>
    </fill>
    <fill>
      <patternFill patternType="solid">
        <fgColor theme="0" tint="-0.249977111117893"/>
        <bgColor indexed="64"/>
      </patternFill>
    </fill>
    <fill>
      <patternFill patternType="solid">
        <fgColor rgb="FFFFFF99"/>
        <bgColor indexed="64"/>
      </patternFill>
    </fill>
    <fill>
      <patternFill patternType="solid">
        <fgColor rgb="FFC6EFCE"/>
      </patternFill>
    </fill>
    <fill>
      <patternFill patternType="solid">
        <fgColor rgb="FF00B0F0"/>
        <bgColor indexed="64"/>
      </patternFill>
    </fill>
  </fills>
  <borders count="23">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s>
  <cellStyleXfs count="29">
    <xf numFmtId="0" fontId="0" fillId="0" borderId="0"/>
    <xf numFmtId="0" fontId="8" fillId="0" borderId="0"/>
    <xf numFmtId="0" fontId="8" fillId="0" borderId="0"/>
    <xf numFmtId="0" fontId="8" fillId="0" borderId="0"/>
    <xf numFmtId="0" fontId="1" fillId="0" borderId="0"/>
    <xf numFmtId="0" fontId="1" fillId="0" borderId="0"/>
    <xf numFmtId="0" fontId="8" fillId="0" borderId="0"/>
    <xf numFmtId="9" fontId="8" fillId="0" borderId="0" applyFont="0" applyFill="0" applyBorder="0" applyAlignment="0" applyProtection="0"/>
    <xf numFmtId="165" fontId="8" fillId="0" borderId="0" applyFont="0" applyFill="0" applyBorder="0" applyAlignment="0" applyProtection="0"/>
    <xf numFmtId="164"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1" fillId="0" borderId="0"/>
    <xf numFmtId="0" fontId="1" fillId="0" borderId="0"/>
    <xf numFmtId="0" fontId="9" fillId="0" borderId="0"/>
    <xf numFmtId="0" fontId="8" fillId="0" borderId="0"/>
    <xf numFmtId="0" fontId="1" fillId="0" borderId="0"/>
    <xf numFmtId="0" fontId="1" fillId="0" borderId="0"/>
    <xf numFmtId="165" fontId="8" fillId="0" borderId="0" applyFont="0" applyFill="0" applyBorder="0" applyAlignment="0" applyProtection="0"/>
    <xf numFmtId="164" fontId="1" fillId="0" borderId="0" applyFont="0" applyFill="0" applyBorder="0" applyAlignment="0" applyProtection="0"/>
    <xf numFmtId="0" fontId="7" fillId="0" borderId="0"/>
    <xf numFmtId="43" fontId="1" fillId="0" borderId="0" applyFont="0" applyFill="0" applyBorder="0" applyAlignment="0" applyProtection="0"/>
    <xf numFmtId="0" fontId="11" fillId="7" borderId="0" applyNumberFormat="0" applyBorder="0" applyAlignment="0" applyProtection="0"/>
  </cellStyleXfs>
  <cellXfs count="151">
    <xf numFmtId="0" fontId="0" fillId="0" borderId="0" xfId="0"/>
    <xf numFmtId="0" fontId="0" fillId="5" borderId="0" xfId="0" applyFill="1" applyBorder="1" applyProtection="1">
      <protection hidden="1"/>
    </xf>
    <xf numFmtId="3" fontId="0" fillId="5" borderId="0" xfId="0" applyNumberFormat="1" applyFill="1" applyBorder="1" applyProtection="1">
      <protection hidden="1"/>
    </xf>
    <xf numFmtId="0" fontId="0" fillId="0" borderId="0" xfId="0" applyBorder="1" applyProtection="1">
      <protection hidden="1"/>
    </xf>
    <xf numFmtId="0" fontId="2" fillId="0" borderId="0" xfId="0" applyFont="1" applyBorder="1" applyProtection="1">
      <protection hidden="1"/>
    </xf>
    <xf numFmtId="0" fontId="5" fillId="0" borderId="3" xfId="0" applyNumberFormat="1" applyFont="1" applyBorder="1" applyAlignment="1" applyProtection="1">
      <alignment horizontal="left" vertical="center"/>
      <protection hidden="1"/>
    </xf>
    <xf numFmtId="0" fontId="2" fillId="0" borderId="0" xfId="0" applyNumberFormat="1" applyFont="1" applyBorder="1" applyProtection="1">
      <protection hidden="1"/>
    </xf>
    <xf numFmtId="0" fontId="6" fillId="4" borderId="0" xfId="0" applyFont="1" applyFill="1" applyBorder="1" applyProtection="1">
      <protection hidden="1"/>
    </xf>
    <xf numFmtId="3" fontId="0" fillId="4" borderId="0" xfId="0" applyNumberFormat="1" applyFill="1" applyBorder="1" applyProtection="1">
      <protection hidden="1"/>
    </xf>
    <xf numFmtId="0" fontId="0" fillId="4" borderId="0" xfId="0" applyFill="1" applyBorder="1" applyProtection="1">
      <protection hidden="1"/>
    </xf>
    <xf numFmtId="0" fontId="0" fillId="4" borderId="0" xfId="0" applyNumberFormat="1" applyFill="1" applyBorder="1" applyProtection="1">
      <protection hidden="1"/>
    </xf>
    <xf numFmtId="3" fontId="0" fillId="0" borderId="0" xfId="0" applyNumberFormat="1" applyBorder="1" applyProtection="1">
      <protection hidden="1"/>
    </xf>
    <xf numFmtId="0" fontId="0" fillId="0" borderId="0" xfId="0" applyNumberFormat="1" applyBorder="1" applyProtection="1">
      <protection hidden="1"/>
    </xf>
    <xf numFmtId="0" fontId="4" fillId="0" borderId="1" xfId="0" applyFont="1" applyBorder="1" applyProtection="1">
      <protection hidden="1"/>
    </xf>
    <xf numFmtId="0" fontId="3" fillId="0" borderId="5" xfId="0" applyFont="1" applyFill="1" applyBorder="1" applyAlignment="1" applyProtection="1">
      <alignment vertical="center"/>
      <protection hidden="1"/>
    </xf>
    <xf numFmtId="3" fontId="3" fillId="0" borderId="5" xfId="0" applyNumberFormat="1" applyFont="1" applyFill="1" applyBorder="1" applyAlignment="1" applyProtection="1">
      <alignment vertical="center"/>
      <protection hidden="1"/>
    </xf>
    <xf numFmtId="0" fontId="3" fillId="6" borderId="5" xfId="0" applyFont="1" applyFill="1" applyBorder="1" applyAlignment="1" applyProtection="1">
      <alignment vertical="center"/>
      <protection locked="0"/>
    </xf>
    <xf numFmtId="0" fontId="3" fillId="2" borderId="5" xfId="0" applyNumberFormat="1" applyFont="1" applyFill="1" applyBorder="1" applyAlignment="1" applyProtection="1">
      <alignment vertical="center"/>
      <protection locked="0"/>
    </xf>
    <xf numFmtId="3" fontId="3" fillId="0" borderId="5" xfId="0" applyNumberFormat="1" applyFont="1" applyBorder="1" applyAlignment="1" applyProtection="1">
      <alignment vertical="center"/>
      <protection hidden="1"/>
    </xf>
    <xf numFmtId="0" fontId="4" fillId="0" borderId="5" xfId="0" applyFont="1" applyBorder="1" applyAlignment="1" applyProtection="1">
      <alignment vertical="center"/>
      <protection hidden="1"/>
    </xf>
    <xf numFmtId="0" fontId="3" fillId="0" borderId="6" xfId="0" applyFont="1" applyFill="1" applyBorder="1" applyAlignment="1" applyProtection="1">
      <alignment vertical="center"/>
      <protection hidden="1"/>
    </xf>
    <xf numFmtId="3" fontId="3" fillId="0" borderId="6" xfId="0" applyNumberFormat="1" applyFont="1" applyFill="1" applyBorder="1" applyAlignment="1" applyProtection="1">
      <alignment vertical="center"/>
      <protection hidden="1"/>
    </xf>
    <xf numFmtId="0" fontId="3" fillId="6" borderId="6" xfId="0" applyFont="1" applyFill="1" applyBorder="1" applyAlignment="1" applyProtection="1">
      <alignment vertical="center"/>
      <protection locked="0"/>
    </xf>
    <xf numFmtId="0" fontId="3" fillId="2" borderId="6" xfId="0" applyNumberFormat="1" applyFont="1" applyFill="1" applyBorder="1" applyAlignment="1" applyProtection="1">
      <alignment vertical="center"/>
      <protection locked="0"/>
    </xf>
    <xf numFmtId="3" fontId="3" fillId="0" borderId="6" xfId="0" applyNumberFormat="1"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3" borderId="8" xfId="0" applyFont="1" applyFill="1" applyBorder="1" applyAlignment="1" applyProtection="1">
      <alignment vertical="center"/>
      <protection hidden="1"/>
    </xf>
    <xf numFmtId="0" fontId="4" fillId="3" borderId="8" xfId="0" applyNumberFormat="1" applyFont="1" applyFill="1" applyBorder="1" applyAlignment="1" applyProtection="1">
      <alignment vertical="center"/>
      <protection hidden="1"/>
    </xf>
    <xf numFmtId="3" fontId="4" fillId="0" borderId="9" xfId="0" applyNumberFormat="1" applyFont="1" applyBorder="1" applyAlignment="1" applyProtection="1">
      <alignment vertical="center"/>
      <protection hidden="1"/>
    </xf>
    <xf numFmtId="0" fontId="3" fillId="0" borderId="10" xfId="0" applyFont="1" applyFill="1" applyBorder="1" applyAlignment="1" applyProtection="1">
      <alignment vertical="center"/>
      <protection hidden="1"/>
    </xf>
    <xf numFmtId="3" fontId="3" fillId="0" borderId="10" xfId="0" applyNumberFormat="1" applyFont="1" applyFill="1" applyBorder="1" applyAlignment="1" applyProtection="1">
      <alignment vertical="center"/>
      <protection hidden="1"/>
    </xf>
    <xf numFmtId="3" fontId="3" fillId="0" borderId="10" xfId="0" applyNumberFormat="1" applyFont="1" applyBorder="1" applyAlignment="1" applyProtection="1">
      <alignment vertical="center"/>
      <protection hidden="1"/>
    </xf>
    <xf numFmtId="0" fontId="4" fillId="0" borderId="11" xfId="0" applyFont="1" applyBorder="1" applyProtection="1">
      <protection hidden="1"/>
    </xf>
    <xf numFmtId="3" fontId="2" fillId="0" borderId="12" xfId="0" applyNumberFormat="1" applyFont="1" applyBorder="1" applyProtection="1">
      <protection hidden="1"/>
    </xf>
    <xf numFmtId="0" fontId="2" fillId="0" borderId="12" xfId="0" applyFont="1" applyBorder="1" applyProtection="1">
      <protection hidden="1"/>
    </xf>
    <xf numFmtId="0" fontId="2" fillId="0" borderId="12" xfId="0" applyNumberFormat="1" applyFont="1" applyBorder="1" applyProtection="1">
      <protection hidden="1"/>
    </xf>
    <xf numFmtId="3" fontId="2" fillId="0" borderId="13" xfId="0" applyNumberFormat="1" applyFont="1" applyBorder="1" applyProtection="1">
      <protection hidden="1"/>
    </xf>
    <xf numFmtId="0" fontId="3" fillId="0" borderId="5" xfId="0" applyFont="1" applyBorder="1" applyAlignment="1" applyProtection="1">
      <alignment vertical="center"/>
      <protection hidden="1"/>
    </xf>
    <xf numFmtId="3" fontId="4" fillId="0" borderId="7" xfId="0" applyNumberFormat="1" applyFont="1" applyBorder="1" applyAlignment="1" applyProtection="1">
      <alignment vertical="center"/>
      <protection hidden="1"/>
    </xf>
    <xf numFmtId="0" fontId="3" fillId="0" borderId="14" xfId="0" applyFont="1" applyFill="1" applyBorder="1" applyAlignment="1" applyProtection="1">
      <alignment vertical="center"/>
      <protection hidden="1"/>
    </xf>
    <xf numFmtId="0" fontId="3" fillId="6" borderId="14" xfId="0" applyFont="1" applyFill="1" applyBorder="1" applyAlignment="1" applyProtection="1">
      <alignment vertical="center"/>
      <protection locked="0"/>
    </xf>
    <xf numFmtId="0" fontId="3" fillId="2" borderId="14" xfId="0" applyNumberFormat="1" applyFont="1" applyFill="1" applyBorder="1" applyAlignment="1" applyProtection="1">
      <alignment vertical="center"/>
      <protection locked="0"/>
    </xf>
    <xf numFmtId="0" fontId="4" fillId="3" borderId="9" xfId="0" applyNumberFormat="1" applyFont="1" applyFill="1" applyBorder="1" applyAlignment="1" applyProtection="1">
      <alignment vertical="center"/>
      <protection hidden="1"/>
    </xf>
    <xf numFmtId="0" fontId="5" fillId="0" borderId="2" xfId="0" applyFont="1" applyBorder="1" applyAlignment="1" applyProtection="1">
      <alignment horizontal="left" vertical="center"/>
      <protection hidden="1"/>
    </xf>
    <xf numFmtId="0" fontId="5" fillId="0" borderId="3" xfId="0" applyFont="1" applyBorder="1" applyAlignment="1" applyProtection="1">
      <alignment horizontal="left" vertical="center"/>
      <protection hidden="1"/>
    </xf>
    <xf numFmtId="0" fontId="5" fillId="0" borderId="4" xfId="0" applyFont="1" applyBorder="1" applyAlignment="1" applyProtection="1">
      <alignment horizontal="left" vertical="center"/>
      <protection hidden="1"/>
    </xf>
    <xf numFmtId="3" fontId="3" fillId="0" borderId="11" xfId="0" applyNumberFormat="1" applyFont="1" applyFill="1" applyBorder="1" applyAlignment="1" applyProtection="1">
      <alignment vertical="center"/>
      <protection hidden="1"/>
    </xf>
    <xf numFmtId="3" fontId="3" fillId="0" borderId="7" xfId="0" applyNumberFormat="1" applyFont="1" applyFill="1" applyBorder="1" applyAlignment="1" applyProtection="1">
      <alignment vertical="center"/>
      <protection hidden="1"/>
    </xf>
    <xf numFmtId="3" fontId="3" fillId="0" borderId="9" xfId="0" applyNumberFormat="1" applyFont="1" applyBorder="1" applyAlignment="1" applyProtection="1">
      <alignment vertical="center"/>
      <protection hidden="1"/>
    </xf>
    <xf numFmtId="3" fontId="3" fillId="0" borderId="15" xfId="0" applyNumberFormat="1" applyFont="1" applyFill="1" applyBorder="1" applyAlignment="1" applyProtection="1">
      <alignment vertical="center"/>
      <protection hidden="1"/>
    </xf>
    <xf numFmtId="0" fontId="3" fillId="0" borderId="15" xfId="0" applyFont="1" applyFill="1" applyBorder="1" applyAlignment="1" applyProtection="1">
      <alignment vertical="center"/>
      <protection hidden="1"/>
    </xf>
    <xf numFmtId="3" fontId="3" fillId="0" borderId="16" xfId="0" applyNumberFormat="1" applyFont="1" applyBorder="1" applyAlignment="1" applyProtection="1">
      <alignment vertical="center"/>
      <protection hidden="1"/>
    </xf>
    <xf numFmtId="0" fontId="2" fillId="5" borderId="0" xfId="0" applyFont="1" applyFill="1" applyBorder="1" applyAlignment="1" applyProtection="1">
      <alignment horizontal="right"/>
      <protection hidden="1"/>
    </xf>
    <xf numFmtId="0" fontId="0" fillId="0" borderId="0" xfId="0" applyFill="1" applyBorder="1" applyProtection="1">
      <protection hidden="1"/>
    </xf>
    <xf numFmtId="166" fontId="0" fillId="0" borderId="0" xfId="27" applyNumberFormat="1" applyFont="1" applyBorder="1" applyProtection="1">
      <protection hidden="1"/>
    </xf>
    <xf numFmtId="3" fontId="3" fillId="0" borderId="14" xfId="0" applyNumberFormat="1" applyFont="1" applyFill="1" applyBorder="1" applyAlignment="1" applyProtection="1">
      <alignment vertical="center"/>
      <protection hidden="1"/>
    </xf>
    <xf numFmtId="167" fontId="0" fillId="4" borderId="0" xfId="27" applyNumberFormat="1" applyFont="1" applyFill="1" applyBorder="1" applyProtection="1">
      <protection hidden="1"/>
    </xf>
    <xf numFmtId="167" fontId="0" fillId="0" borderId="0" xfId="27" applyNumberFormat="1" applyFont="1" applyBorder="1" applyProtection="1">
      <protection hidden="1"/>
    </xf>
    <xf numFmtId="167" fontId="5" fillId="0" borderId="3" xfId="27" applyNumberFormat="1" applyFont="1" applyBorder="1" applyAlignment="1" applyProtection="1">
      <alignment horizontal="left" vertical="center"/>
      <protection hidden="1"/>
    </xf>
    <xf numFmtId="167" fontId="2" fillId="0" borderId="12" xfId="27" applyNumberFormat="1" applyFont="1" applyBorder="1" applyProtection="1">
      <protection hidden="1"/>
    </xf>
    <xf numFmtId="167" fontId="4" fillId="3" borderId="9" xfId="27" applyNumberFormat="1" applyFont="1" applyFill="1" applyBorder="1" applyAlignment="1" applyProtection="1">
      <alignment vertical="center"/>
      <protection hidden="1"/>
    </xf>
    <xf numFmtId="167" fontId="3" fillId="2" borderId="5" xfId="27" applyNumberFormat="1" applyFont="1" applyFill="1" applyBorder="1" applyAlignment="1" applyProtection="1">
      <alignment vertical="center"/>
      <protection locked="0"/>
    </xf>
    <xf numFmtId="167" fontId="3" fillId="2" borderId="6" xfId="27" applyNumberFormat="1" applyFont="1" applyFill="1" applyBorder="1" applyAlignment="1" applyProtection="1">
      <alignment vertical="center"/>
      <protection locked="0"/>
    </xf>
    <xf numFmtId="166" fontId="0" fillId="4" borderId="0" xfId="27" applyNumberFormat="1" applyFont="1" applyFill="1" applyBorder="1" applyProtection="1">
      <protection hidden="1"/>
    </xf>
    <xf numFmtId="166" fontId="5" fillId="0" borderId="3" xfId="27" applyNumberFormat="1" applyFont="1" applyBorder="1" applyAlignment="1" applyProtection="1">
      <alignment horizontal="left" vertical="center"/>
      <protection hidden="1"/>
    </xf>
    <xf numFmtId="166" fontId="2" fillId="0" borderId="12" xfId="27" applyNumberFormat="1" applyFont="1" applyBorder="1" applyProtection="1">
      <protection hidden="1"/>
    </xf>
    <xf numFmtId="166" fontId="4" fillId="3" borderId="9" xfId="27" applyNumberFormat="1" applyFont="1" applyFill="1" applyBorder="1" applyAlignment="1" applyProtection="1">
      <alignment vertical="center"/>
      <protection hidden="1"/>
    </xf>
    <xf numFmtId="166" fontId="3" fillId="2" borderId="5" xfId="27" applyNumberFormat="1" applyFont="1" applyFill="1" applyBorder="1" applyAlignment="1" applyProtection="1">
      <alignment vertical="center"/>
      <protection locked="0"/>
    </xf>
    <xf numFmtId="166" fontId="3" fillId="2" borderId="6" xfId="27" applyNumberFormat="1" applyFont="1" applyFill="1" applyBorder="1" applyAlignment="1" applyProtection="1">
      <alignment vertical="center"/>
      <protection locked="0"/>
    </xf>
    <xf numFmtId="3" fontId="12" fillId="8" borderId="0" xfId="28" applyNumberFormat="1" applyFont="1" applyFill="1" applyBorder="1" applyProtection="1">
      <protection hidden="1"/>
    </xf>
    <xf numFmtId="0" fontId="3" fillId="0" borderId="7" xfId="0" applyFont="1" applyFill="1" applyBorder="1" applyAlignment="1" applyProtection="1">
      <alignment vertical="center"/>
      <protection hidden="1"/>
    </xf>
    <xf numFmtId="168" fontId="3" fillId="0" borderId="10" xfId="0" applyNumberFormat="1" applyFont="1" applyBorder="1" applyAlignment="1" applyProtection="1">
      <alignment vertical="center"/>
      <protection hidden="1"/>
    </xf>
    <xf numFmtId="168" fontId="10" fillId="8" borderId="17" xfId="28" applyNumberFormat="1" applyFont="1" applyFill="1" applyBorder="1" applyProtection="1">
      <protection hidden="1"/>
    </xf>
    <xf numFmtId="0" fontId="3" fillId="2" borderId="8" xfId="0" applyNumberFormat="1" applyFont="1" applyFill="1" applyBorder="1" applyAlignment="1" applyProtection="1">
      <alignment vertical="center"/>
      <protection locked="0"/>
    </xf>
    <xf numFmtId="0" fontId="0" fillId="0" borderId="5" xfId="0" applyBorder="1" applyAlignment="1">
      <alignment wrapText="1"/>
    </xf>
    <xf numFmtId="3" fontId="12" fillId="8" borderId="0" xfId="0" applyNumberFormat="1" applyFont="1" applyFill="1" applyBorder="1" applyProtection="1">
      <protection hidden="1"/>
    </xf>
    <xf numFmtId="169" fontId="10" fillId="8" borderId="17" xfId="0" applyNumberFormat="1" applyFont="1" applyFill="1" applyBorder="1" applyProtection="1">
      <protection hidden="1"/>
    </xf>
    <xf numFmtId="0" fontId="0" fillId="0" borderId="5" xfId="0" applyBorder="1" applyProtection="1">
      <protection hidden="1"/>
    </xf>
    <xf numFmtId="0" fontId="13" fillId="3" borderId="8" xfId="0" applyNumberFormat="1" applyFont="1" applyFill="1" applyBorder="1" applyAlignment="1" applyProtection="1">
      <alignment vertical="center"/>
      <protection hidden="1"/>
    </xf>
    <xf numFmtId="3" fontId="4" fillId="0" borderId="5" xfId="0" applyNumberFormat="1" applyFont="1" applyBorder="1" applyAlignment="1" applyProtection="1">
      <alignment vertical="center"/>
      <protection hidden="1"/>
    </xf>
    <xf numFmtId="0" fontId="4" fillId="3" borderId="5" xfId="0" applyFont="1" applyFill="1" applyBorder="1" applyAlignment="1" applyProtection="1">
      <alignment vertical="center"/>
      <protection hidden="1"/>
    </xf>
    <xf numFmtId="0" fontId="4" fillId="3" borderId="5" xfId="0" applyNumberFormat="1" applyFont="1" applyFill="1" applyBorder="1" applyAlignment="1" applyProtection="1">
      <alignment vertical="center"/>
      <protection hidden="1"/>
    </xf>
    <xf numFmtId="0" fontId="2" fillId="5" borderId="0" xfId="0" applyFont="1" applyFill="1" applyBorder="1" applyAlignment="1" applyProtection="1">
      <alignment horizontal="right"/>
      <protection hidden="1"/>
    </xf>
    <xf numFmtId="0" fontId="2" fillId="5" borderId="0" xfId="0" applyFont="1" applyFill="1" applyBorder="1" applyAlignment="1" applyProtection="1">
      <protection hidden="1"/>
    </xf>
    <xf numFmtId="0" fontId="2" fillId="5" borderId="0" xfId="0" applyFont="1" applyFill="1" applyBorder="1" applyAlignment="1" applyProtection="1">
      <alignment horizontal="right" wrapText="1"/>
      <protection hidden="1"/>
    </xf>
    <xf numFmtId="0" fontId="5" fillId="3" borderId="2" xfId="0" applyFont="1" applyFill="1" applyBorder="1" applyAlignment="1" applyProtection="1">
      <alignment vertical="top" wrapText="1"/>
      <protection hidden="1"/>
    </xf>
    <xf numFmtId="0" fontId="5" fillId="3" borderId="3" xfId="0" applyFont="1" applyFill="1" applyBorder="1" applyAlignment="1" applyProtection="1">
      <alignment vertical="top" wrapText="1"/>
      <protection hidden="1"/>
    </xf>
    <xf numFmtId="0" fontId="5" fillId="3" borderId="4" xfId="0" applyFont="1" applyFill="1" applyBorder="1" applyAlignment="1" applyProtection="1">
      <alignment horizontal="lef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4" xfId="0" applyFont="1" applyFill="1" applyBorder="1" applyAlignment="1" applyProtection="1">
      <alignment vertical="center"/>
      <protection hidden="1"/>
    </xf>
    <xf numFmtId="170" fontId="3" fillId="2" borderId="5" xfId="27" applyNumberFormat="1" applyFont="1" applyFill="1" applyBorder="1" applyAlignment="1" applyProtection="1">
      <alignment vertical="center"/>
      <protection locked="0"/>
    </xf>
    <xf numFmtId="0" fontId="5" fillId="3" borderId="2" xfId="0" applyFont="1" applyFill="1" applyBorder="1" applyAlignment="1" applyProtection="1">
      <alignment vertical="top"/>
      <protection hidden="1"/>
    </xf>
    <xf numFmtId="0" fontId="3" fillId="2" borderId="5" xfId="0" applyNumberFormat="1" applyFont="1" applyFill="1" applyBorder="1" applyAlignment="1" applyProtection="1">
      <alignment vertical="center"/>
    </xf>
    <xf numFmtId="167" fontId="4" fillId="3" borderId="8" xfId="27" applyNumberFormat="1" applyFont="1" applyFill="1" applyBorder="1" applyAlignment="1" applyProtection="1">
      <alignment vertical="center"/>
      <protection hidden="1"/>
    </xf>
    <xf numFmtId="167" fontId="14" fillId="3" borderId="8" xfId="27" applyNumberFormat="1" applyFont="1" applyFill="1" applyBorder="1" applyAlignment="1" applyProtection="1">
      <alignment vertical="center"/>
      <protection hidden="1"/>
    </xf>
    <xf numFmtId="0" fontId="4" fillId="0" borderId="0" xfId="0" applyFont="1" applyBorder="1" applyAlignment="1" applyProtection="1">
      <alignment vertical="center"/>
      <protection hidden="1"/>
    </xf>
    <xf numFmtId="3" fontId="4" fillId="0" borderId="0" xfId="0" applyNumberFormat="1" applyFont="1" applyBorder="1" applyAlignment="1" applyProtection="1">
      <alignment vertical="center"/>
      <protection hidden="1"/>
    </xf>
    <xf numFmtId="0" fontId="4" fillId="3" borderId="0" xfId="0" applyFont="1" applyFill="1" applyBorder="1" applyAlignment="1" applyProtection="1">
      <alignment vertical="center"/>
      <protection hidden="1"/>
    </xf>
    <xf numFmtId="0" fontId="4" fillId="3" borderId="0" xfId="0" applyNumberFormat="1" applyFont="1" applyFill="1" applyBorder="1" applyAlignment="1" applyProtection="1">
      <alignment vertical="center"/>
      <protection hidden="1"/>
    </xf>
    <xf numFmtId="0" fontId="3" fillId="0" borderId="10" xfId="0" applyFont="1" applyFill="1" applyBorder="1" applyAlignment="1" applyProtection="1">
      <alignment vertical="center" wrapText="1"/>
      <protection hidden="1"/>
    </xf>
    <xf numFmtId="167" fontId="4" fillId="3" borderId="0" xfId="27" applyNumberFormat="1" applyFont="1" applyFill="1" applyBorder="1" applyAlignment="1" applyProtection="1">
      <alignment vertical="center"/>
      <protection hidden="1"/>
    </xf>
    <xf numFmtId="166" fontId="4" fillId="3" borderId="0" xfId="27" applyNumberFormat="1" applyFont="1" applyFill="1" applyBorder="1" applyAlignment="1" applyProtection="1">
      <alignment vertical="center"/>
      <protection hidden="1"/>
    </xf>
    <xf numFmtId="0" fontId="3" fillId="2" borderId="9" xfId="0" applyNumberFormat="1" applyFont="1" applyFill="1" applyBorder="1" applyAlignment="1" applyProtection="1">
      <alignment vertical="center"/>
      <protection locked="0"/>
    </xf>
    <xf numFmtId="0" fontId="4" fillId="0" borderId="10" xfId="0" applyFont="1" applyBorder="1" applyProtection="1">
      <protection hidden="1"/>
    </xf>
    <xf numFmtId="3" fontId="2" fillId="0" borderId="10" xfId="0" applyNumberFormat="1" applyFont="1" applyBorder="1" applyProtection="1">
      <protection hidden="1"/>
    </xf>
    <xf numFmtId="0" fontId="2" fillId="0" borderId="10" xfId="0" applyFont="1" applyBorder="1" applyProtection="1">
      <protection hidden="1"/>
    </xf>
    <xf numFmtId="0" fontId="2" fillId="0" borderId="10" xfId="0" applyNumberFormat="1" applyFont="1" applyBorder="1" applyProtection="1">
      <protection hidden="1"/>
    </xf>
    <xf numFmtId="0" fontId="0" fillId="0" borderId="0" xfId="0" applyFont="1" applyBorder="1" applyProtection="1">
      <protection hidden="1"/>
    </xf>
    <xf numFmtId="0" fontId="3" fillId="0" borderId="5" xfId="0" applyFont="1" applyFill="1" applyBorder="1" applyAlignment="1" applyProtection="1">
      <alignment vertical="center" wrapText="1"/>
      <protection hidden="1"/>
    </xf>
    <xf numFmtId="0" fontId="3" fillId="0" borderId="5" xfId="0" applyFont="1" applyBorder="1" applyAlignment="1" applyProtection="1">
      <alignment vertical="center" wrapText="1"/>
      <protection hidden="1"/>
    </xf>
    <xf numFmtId="0" fontId="4" fillId="0" borderId="7" xfId="0" applyFont="1" applyBorder="1" applyProtection="1">
      <protection hidden="1"/>
    </xf>
    <xf numFmtId="3" fontId="0" fillId="0" borderId="19" xfId="0" applyNumberFormat="1" applyBorder="1" applyProtection="1">
      <protection hidden="1"/>
    </xf>
    <xf numFmtId="0" fontId="0" fillId="0" borderId="19" xfId="0" applyBorder="1" applyProtection="1">
      <protection hidden="1"/>
    </xf>
    <xf numFmtId="0" fontId="0" fillId="0" borderId="19" xfId="0" applyNumberFormat="1" applyBorder="1" applyProtection="1">
      <protection hidden="1"/>
    </xf>
    <xf numFmtId="167" fontId="0" fillId="0" borderId="19" xfId="27" applyNumberFormat="1" applyFont="1" applyBorder="1" applyProtection="1">
      <protection hidden="1"/>
    </xf>
    <xf numFmtId="166" fontId="0" fillId="0" borderId="19" xfId="27" applyNumberFormat="1" applyFont="1" applyBorder="1" applyProtection="1">
      <protection hidden="1"/>
    </xf>
    <xf numFmtId="0" fontId="0" fillId="0" borderId="16" xfId="0" applyBorder="1" applyProtection="1">
      <protection hidden="1"/>
    </xf>
    <xf numFmtId="0" fontId="0" fillId="0" borderId="20" xfId="0" applyFont="1" applyBorder="1" applyProtection="1">
      <protection hidden="1"/>
    </xf>
    <xf numFmtId="0" fontId="3" fillId="0" borderId="18" xfId="0" applyFont="1" applyBorder="1" applyProtection="1">
      <protection hidden="1"/>
    </xf>
    <xf numFmtId="3" fontId="0" fillId="0" borderId="8" xfId="0" applyNumberFormat="1" applyBorder="1" applyProtection="1">
      <protection hidden="1"/>
    </xf>
    <xf numFmtId="0" fontId="0" fillId="0" borderId="8" xfId="0" applyBorder="1" applyProtection="1">
      <protection hidden="1"/>
    </xf>
    <xf numFmtId="0" fontId="0" fillId="0" borderId="8" xfId="0" applyNumberFormat="1" applyBorder="1" applyProtection="1">
      <protection hidden="1"/>
    </xf>
    <xf numFmtId="0" fontId="0" fillId="0" borderId="9" xfId="0" applyBorder="1" applyProtection="1">
      <protection hidden="1"/>
    </xf>
    <xf numFmtId="166" fontId="0" fillId="0" borderId="8" xfId="27" applyNumberFormat="1" applyFont="1" applyBorder="1" applyProtection="1">
      <protection hidden="1"/>
    </xf>
    <xf numFmtId="167" fontId="0" fillId="0" borderId="8" xfId="27" applyNumberFormat="1" applyFont="1" applyBorder="1" applyProtection="1">
      <protection hidden="1"/>
    </xf>
    <xf numFmtId="0" fontId="3" fillId="6" borderId="10" xfId="0" applyFont="1" applyFill="1" applyBorder="1" applyAlignment="1" applyProtection="1">
      <alignment vertical="center"/>
      <protection locked="0"/>
    </xf>
    <xf numFmtId="0" fontId="3" fillId="2" borderId="10" xfId="0" applyNumberFormat="1" applyFont="1" applyFill="1" applyBorder="1" applyAlignment="1" applyProtection="1">
      <alignment vertical="center"/>
      <protection locked="0"/>
    </xf>
    <xf numFmtId="3" fontId="4" fillId="0" borderId="11" xfId="0" applyNumberFormat="1"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3" borderId="12" xfId="0" applyFont="1" applyFill="1" applyBorder="1" applyAlignment="1" applyProtection="1">
      <alignment vertical="center"/>
      <protection hidden="1"/>
    </xf>
    <xf numFmtId="0" fontId="4" fillId="0" borderId="5" xfId="0" applyFont="1" applyBorder="1" applyProtection="1">
      <protection hidden="1"/>
    </xf>
    <xf numFmtId="3" fontId="2" fillId="0" borderId="5" xfId="0" applyNumberFormat="1" applyFont="1" applyBorder="1" applyProtection="1">
      <protection hidden="1"/>
    </xf>
    <xf numFmtId="0" fontId="2" fillId="0" borderId="5" xfId="0" applyFont="1" applyBorder="1" applyProtection="1">
      <protection hidden="1"/>
    </xf>
    <xf numFmtId="0" fontId="2" fillId="0" borderId="5" xfId="0" applyNumberFormat="1" applyFont="1" applyBorder="1" applyProtection="1">
      <protection hidden="1"/>
    </xf>
    <xf numFmtId="0" fontId="12" fillId="8" borderId="17" xfId="0" applyNumberFormat="1" applyFont="1" applyFill="1" applyBorder="1" applyProtection="1">
      <protection hidden="1"/>
    </xf>
    <xf numFmtId="3" fontId="17" fillId="0" borderId="11" xfId="0" applyNumberFormat="1" applyFont="1" applyFill="1" applyBorder="1" applyAlignment="1" applyProtection="1">
      <alignment vertical="center"/>
      <protection hidden="1"/>
    </xf>
    <xf numFmtId="0" fontId="5" fillId="3" borderId="2" xfId="0" applyFont="1" applyFill="1" applyBorder="1" applyAlignment="1" applyProtection="1">
      <alignment horizontal="left" vertical="center"/>
      <protection hidden="1"/>
    </xf>
    <xf numFmtId="3" fontId="18" fillId="0" borderId="5" xfId="0" applyNumberFormat="1" applyFont="1" applyFill="1" applyBorder="1" applyAlignment="1" applyProtection="1">
      <alignment vertical="center"/>
      <protection hidden="1"/>
    </xf>
    <xf numFmtId="4" fontId="12" fillId="8" borderId="0" xfId="0" applyNumberFormat="1" applyFont="1" applyFill="1" applyBorder="1" applyProtection="1">
      <protection hidden="1"/>
    </xf>
    <xf numFmtId="0" fontId="16" fillId="3" borderId="2" xfId="0" applyFont="1" applyFill="1" applyBorder="1" applyAlignment="1" applyProtection="1">
      <alignment vertical="center"/>
      <protection hidden="1"/>
    </xf>
    <xf numFmtId="0" fontId="18" fillId="2" borderId="5" xfId="0" applyNumberFormat="1" applyFont="1" applyFill="1" applyBorder="1" applyAlignment="1" applyProtection="1">
      <alignment vertical="center"/>
      <protection locked="0"/>
    </xf>
    <xf numFmtId="0" fontId="3" fillId="2" borderId="5" xfId="0" applyNumberFormat="1" applyFont="1" applyFill="1" applyBorder="1" applyAlignment="1" applyProtection="1">
      <alignment vertical="center" wrapText="1"/>
      <protection locked="0"/>
    </xf>
    <xf numFmtId="0" fontId="3" fillId="0" borderId="16" xfId="0" applyFont="1" applyFill="1" applyBorder="1" applyAlignment="1" applyProtection="1">
      <alignment vertical="center"/>
      <protection hidden="1"/>
    </xf>
    <xf numFmtId="0" fontId="5" fillId="0" borderId="2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22" xfId="0" applyNumberFormat="1" applyFont="1" applyBorder="1" applyAlignment="1" applyProtection="1">
      <alignment horizontal="left" vertical="center"/>
      <protection hidden="1"/>
    </xf>
    <xf numFmtId="167" fontId="5" fillId="0" borderId="22" xfId="27" applyNumberFormat="1" applyFont="1" applyBorder="1" applyAlignment="1" applyProtection="1">
      <alignment horizontal="left" vertical="center"/>
      <protection hidden="1"/>
    </xf>
    <xf numFmtId="166" fontId="5" fillId="0" borderId="22" xfId="27" applyNumberFormat="1" applyFont="1" applyBorder="1" applyAlignment="1" applyProtection="1">
      <alignment horizontal="left" vertical="center"/>
      <protection hidden="1"/>
    </xf>
    <xf numFmtId="167" fontId="2" fillId="0" borderId="5" xfId="27" applyNumberFormat="1" applyFont="1" applyBorder="1" applyProtection="1">
      <protection hidden="1"/>
    </xf>
    <xf numFmtId="166" fontId="2" fillId="0" borderId="5" xfId="27" applyNumberFormat="1" applyFont="1" applyBorder="1" applyProtection="1">
      <protection hidden="1"/>
    </xf>
  </cellXfs>
  <cellStyles count="29">
    <cellStyle name="Comma 2" xfId="8"/>
    <cellStyle name="Comma 2 2" xfId="24"/>
    <cellStyle name="Currency 2" xfId="9"/>
    <cellStyle name="Currency 2 2" xfId="25"/>
    <cellStyle name="God" xfId="28" builtinId="26"/>
    <cellStyle name="Komma" xfId="27" builtinId="3"/>
    <cellStyle name="Normal" xfId="0" builtinId="0"/>
    <cellStyle name="Normal 10" xfId="17"/>
    <cellStyle name="Normal 10 2" xfId="21"/>
    <cellStyle name="Normal 11" xfId="18"/>
    <cellStyle name="Normal 12" xfId="26"/>
    <cellStyle name="Normal 2" xfId="2"/>
    <cellStyle name="Normal 2 2" xfId="14"/>
    <cellStyle name="Normal 2 3" xfId="11"/>
    <cellStyle name="Normal 3" xfId="3"/>
    <cellStyle name="Normal 3 2" xfId="12"/>
    <cellStyle name="Normal 4" xfId="4"/>
    <cellStyle name="Normal 4 2" xfId="23"/>
    <cellStyle name="Normal 5" xfId="5"/>
    <cellStyle name="Normal 5 2" xfId="22"/>
    <cellStyle name="Normal 6" xfId="1"/>
    <cellStyle name="Normal 6 2" xfId="19"/>
    <cellStyle name="Normal 7" xfId="6"/>
    <cellStyle name="Normal 7 2" xfId="13"/>
    <cellStyle name="Normal 8" xfId="10"/>
    <cellStyle name="Normal 8 2" xfId="15"/>
    <cellStyle name="Normal 9" xfId="16"/>
    <cellStyle name="Normal 9 2" xfId="20"/>
    <cellStyle name="Percent 2" xfId="7"/>
  </cellStyles>
  <dxfs count="0"/>
  <tableStyles count="0" defaultTableStyle="TableStyleMedium2" defaultPivotStyle="PivotStyleLight16"/>
  <colors>
    <mruColors>
      <color rgb="FFFFFF99"/>
      <color rgb="FF00704F"/>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urn:lbst:intern'">
  <Schema ID="Schema1" Namespace="urn:lbst:intern">
    <schema xmlns:cap="urn:lbst:intern" xmlns="http://www.w3.org/2001/XMLSchema" targetNamespace="urn:lbst:intern">
      <element name="MT2019_Ansoegning" type="cap:MT2019_AnsoegningType"/>
      <element name="DigitalSignatur">
        <complexType>
          <sequence>
            <element ref="cap:signatures"/>
          </sequence>
        </complexType>
      </element>
      <element name="signatures">
        <complexType>
          <sequence>
            <any namespace="http://www.w3.org/2000/09/xmldsig#" processContents="lax" minOccurs="0" maxOccurs="unbounded"/>
          </sequence>
        </complexType>
      </element>
      <complexType name="MT2019_AnsoegningType">
        <sequence>
          <element name="SkemaData" type="cap:SkemaDataType" minOccurs="0"/>
          <element name="Dokumentation" type="cap:DokumentationType" minOccurs="0"/>
          <element name="SystemData" type="cap:SystemDataType" minOccurs="0"/>
          <element ref="cap:DigitalSignatur" minOccurs="0"/>
        </sequence>
        <anyAttribute namespace="http://www.w3.org/XML/1998/namespace" processContents="lax"/>
      </complexType>
      <complexType name="SkemaDataType">
        <sequence>
          <element name="DatakildeVersion_018" type="string" nillable="true">
            <annotation>
              <documentation>Versionsstyring af datakilden. Når der foretages datakildeændringer, der medfører ændringer i XPaths til felter, skal versionsnummeret tælles en op.</documentation>
            </annotation>
          </element>
          <element name="XMLUploadIndikator" type="cap:TristateBooleanType" default="2" minOccurs="0">
            <annotation>
              <documentation>Skal kun være i datakillden, når der er XML-upload til skemaet. Spørg VIBS.</documentation>
            </annotation>
          </element>
          <element name="SkemaParametre" type="cap:SkemaParametreType" minOccurs="0"/>
          <element name="Ansoeger" type="cap:AnsoegerType" minOccurs="0"/>
          <element name="Projekt" type="cap:ProjektType" minOccurs="0"/>
          <element name="Indsats1" type="cap:Indsats1Type" minOccurs="0"/>
          <element name="Indsats2" type="cap:Indsats2Type" minOccurs="0"/>
          <element name="Indsats3" type="cap:Indsats3Type" minOccurs="0"/>
          <element name="Indsats4" type="cap:Indsats4Type" minOccurs="0"/>
          <element name="Indsats5" type="cap:Indsats5Type" minOccurs="0"/>
          <element name="Indsats6" type="cap:Indsats6Type" minOccurs="0"/>
          <element name="Statistik" type="cap:StatistikType" minOccurs="0"/>
          <element name="Projektdata" type="cap:ProjektdataType" minOccurs="0"/>
          <element name="StatistikTilEU" type="cap:StatistikTilEUType" minOccurs="0"/>
          <element name="Arbejdskraftbehov" type="cap:ArbejdskraftbehovType" minOccurs="0"/>
          <element name="Bilag" type="cap:BilagType" minOccurs="0"/>
          <element name="Klage" type="cap:KlageType" minOccurs="0"/>
          <element name="EkstraFelter" type="cap:EkstraFelterSamlingType" minOccurs="0"/>
          <element name="SigneringsTekst" type="cap:SigneringsTekstType" minOccurs="0"/>
        </sequence>
      </complexType>
      <complexType name="SkemaParametreType">
        <sequence>
          <element name="ID" type="string" nillable="true"/>
          <element name="Omkostningsart" type="string" nillable="true"/>
          <element name="HentMarkkortIndikator" type="cap:TristateBooleanType"/>
          <element name="StandardpriserIndikator" type="cap:TristateBooleanType"/>
          <element name="ManueltTilsagnIndikator" type="cap:TristateBooleanType"/>
          <element name="EkstraFelter" type="cap:EkstraFelterType" minOccurs="0"/>
        </sequence>
      </complexType>
      <complexType name="AnsoegerType">
        <sequence>
          <element name="AnsoegningsRunde" type="integer" nillable="true"/>
          <element name="AnsoegningsAar" type="integer" nillable="true"/>
          <element name="Kunde" type="cap:KundeType" minOccurs="0"/>
          <element name="KonsulentOgKontaktperson" type="cap:KonsulentOgKontaktpersonType" minOccurs="0"/>
          <element name="Timer830Regel" type="cap:Timer830RegelType" minOccurs="0"/>
          <element name="KvitteringSendtIndikator" type="cap:TristateBooleanType"/>
          <element name="AendringtilsagnSektionSkjulerIndikator" type="cap:TristateBooleanType"/>
          <element name="AnsoegOmAendrForlaengElOverdragIndikator" type="cap:TristateBooleanType"/>
          <element name="ProjektAendringsIndikator" type="cap:TristateBooleanType"/>
          <element name="BeskrivelseAfAendring" type="string" nillable="true"/>
          <element name="ForlaengelseIndikator" type="cap:TristateBooleanType"/>
          <element name="NyForventetAfslutDato" type="date" nillable="true"/>
          <element name="BeskrivelseAfForlaengelse" type="string" nillable="true"/>
          <element name="OverdragelseIndikator" type="cap:TristateBooleanType"/>
          <element name="ErhverversCVR" type="string" nillable="true"/>
          <element name="OverdragelsesDato" type="date" nillable="true"/>
          <element name="BegrundOverdragelse" type="string" nillable="true"/>
          <element name="OverdragDok" type="cap:FilIndholdType" nillable="true" minOccurs="0"/>
          <element name="BudgetAendringsIndikator" type="cap:TristateBooleanType"/>
          <element name="FrafaldAnsIndikator" type="cap:TristateBooleanType"/>
          <element name="FrafaldAnsBeskrivelse" type="string" nillable="true"/>
          <element name="FrafaldAnsBemaerkning" type="string" nillable="true"/>
          <element name="AendrForlaengElOverdragVal" type="integer" nillable="true"/>
          <element name="ErklaeringIndikator" type="cap:TristateBooleanType"/>
          <element name="ErklaeringsVistTekstIndikator" type="cap:TristateBooleanType"/>
          <element name="ErklaeringkKnapTekst" type="string" nillable="true"/>
          <element name="EkstraFelter" type="cap:EkstraFelterType" minOccurs="0"/>
        </sequence>
      </complexType>
      <complexType name="KundeType">
        <sequence>
          <element name="KundeStamkort" type="cap:KundeStamkortType" minOccurs="0"/>
        </sequence>
      </complexType>
      <complexType name="KundeStamkortType">
        <sequence>
          <element name="CustomerKeyStructure" type="cap:CustomerKeyStructureType"/>
          <element name="CustomerFullName" type="cap:FullNameType" nillable="true" minOccurs="0"/>
          <element name="Address1" type="cap:AddressType" nillable="true" minOccurs="0"/>
          <element name="Address2" type="cap:AddressType" nillable="true" minOccurs="0"/>
          <element name="Address3" type="cap:AddressType" nillable="true" minOccurs="0"/>
          <element name="Address4" type="cap:AddressType" nillable="true" minOccurs="0"/>
          <element name="Address5" type="cap:AddressType" nillable="true" minOccurs="0"/>
          <element name="Address6" type="cap:AddressType" nillable="true" minOccurs="0"/>
          <element name="Address7" type="cap:AddressType" nillable="true" minOccurs="0"/>
          <element name="CustomerCommunicationPreference" type="cap:CustomerNotificationPreferenceType" nillable="true" minOccurs="0"/>
          <element name="CustomerNotificationPreference" type="cap:CustomerNotificationPreferenceType" nillable="true" minOccurs="0"/>
          <element name="EmailAddress" type="cap:EmailAddressType" nillable="true" minOccurs="0"/>
          <element name="MobileNumber" type="cap:MobileNumberType" nillable="true" minOccurs="0"/>
        </sequence>
      </complexType>
      <complexType name="KonsulentOgKontaktpersonType">
        <sequence>
          <element name="KonsulentTilknyttetIndikator" type="cap:TristateBooleanType"/>
          <element name="KonsulentNavn" type="string" nillable="true"/>
          <element name="KonsulentVirk" type="string" nillable="true"/>
          <element name="KonsulentTelefon" type="integer" nillable="true"/>
          <element name="KonsulentMail" type="string" nillable="true"/>
          <element name="KontaktPersonIndikator" type="cap:TristateBooleanType"/>
          <element name="KonsulentKontaktPersonIndikator" type="cap:TristateBooleanType"/>
          <element name="KontaktPersonNavn" type="string" nillable="true"/>
          <element name="KontaktPersonTelefon" type="integer" nillable="true"/>
          <element name="KontaktPersonEmail" type="string" nillable="true"/>
        </sequence>
      </complexType>
      <complexType name="Timer830RegelType">
        <sequence>
          <element name="Timer830Opfyldt" type="cap:TristateBooleanType"/>
          <element name="Timer830BeregnetTimer" type="decimal" nillable="true" minOccurs="0"/>
          <element name="Timer830IndlaestDato" type="date" nillable="true"/>
          <element name="Bemaerkning830TimerBegrundelse" type="string" nillable="true"/>
        </sequence>
      </complexType>
      <complexType name="ProjektType">
        <sequence>
          <element name="ProjektTitel" type="string" nillable="true" minOccurs="0"/>
          <element name="BudgetOmraade" type="cap:BudgetOmraadeType" minOccurs="0"/>
          <element name="IndsatsOmraade" type="cap:IndsatsOmraadeType" minOccurs="0"/>
          <element name="Prioritering" type="cap:PrioriteringType" minOccurs="0"/>
          <element name="ProjektBeskrivelse" type="string" nillable="true" minOccurs="0"/>
          <element name="ProjektStartDatoVedIndsendIndikator" type="cap:TristateBooleanType"/>
          <element name="KravEllerPaabudIndikator" type="cap:TristateBooleanType"/>
          <element name="KravEllerPaabudBeskrivelse" type="string" nillable="true" minOccurs="0"/>
          <element name="Tilladelser" type="cap:TilladelserType" minOccurs="0"/>
          <element name="TilbudslovOgUdbetalingsregler" type="cap:TilbudslovOgUdbetalingsreglerType" minOccurs="0"/>
          <element name="HandelMellemAfhaengigeParterIndikator" type="cap:TristateBooleanType"/>
          <element name="HandelMellemAfhaengigeParterBeskrivelse" type="string" nillable="true" minOccurs="0"/>
          <element name="OplysningerOmMomsIndikator" type="cap:TristateBooleanType"/>
          <element name="AnsoegerMomsRegistIndikator" type="cap:TristateBooleanType"/>
          <element name="AnsoegerBaererMomsIndikator" type="cap:TristateBooleanType"/>
          <element name="AnsoegerBevisIkkeBaererMomsIndikator" type="cap:TristateBooleanType"/>
          <element name="OplysningerOmSkovIndikator" type="cap:TristateBooleanType"/>
          <element name="OplysningerOmSkovBeskrivelse" type="string" nillable="true" minOccurs="0"/>
          <element name="OplysningerOmHjemmesideIndikator" type="cap:TristateBooleanType"/>
          <element name="OplysningerOmHjemmesideBeskrivelse" type="string" nillable="true" minOccurs="0"/>
          <element name="TidligereLignendeProjekter" type="cap:TidligereLignendeProjekterType" minOccurs="0"/>
          <element name="EvtOevrigeTilskud" type="cap:EvtOevrigeTilskudType" minOccurs="0"/>
          <element name="OekologiStatus" type="cap:OekologiStatusType" minOccurs="0"/>
          <element name="EkstraFelter" type="cap:EkstraFelterType" minOccurs="0"/>
        </sequence>
      </complexType>
      <complexType name="BudgetOmraadeType">
        <sequence>
          <element name="BudgetOmraadeValgt" type="integer" nillable="true"/>
          <element name="BudgetOmraade1" type="cap:TristateBooleanType"/>
          <element name="BudgetOmraade2" type="cap:TristateBooleanType"/>
        </sequence>
      </complexType>
      <complexType name="IndsatsOmraadeType">
        <sequence>
          <element name="IndsatsOmraadeValgt" type="integer" nillable="true"/>
          <element name="IndsatsOmraade1" type="cap:TristateBooleanType"/>
          <element name="IndsatsOmraade2" type="cap:TristateBooleanType"/>
          <element name="IndsatsOmraade3" type="cap:TristateBooleanType"/>
          <element name="IndsatsOmraade4" type="cap:TristateBooleanType"/>
          <element name="IndsatsOmraade5" type="cap:TristateBooleanType"/>
          <element name="IndsatsOmraade6" type="cap:TristateBooleanType"/>
        </sequence>
      </complexType>
      <complexType name="PrioriteringType">
        <sequence>
          <element name="Prioritering1" type="decimal" nillable="true" minOccurs="0"/>
          <element name="Prioritering2" type="decimal" nillable="true" minOccurs="0"/>
          <element name="Prioritering3" type="decimal" nillable="true" minOccurs="0"/>
          <element name="Prioritering4" type="decimal" nillable="true" minOccurs="0"/>
          <element name="Prioritering5" type="decimal" nillable="true" minOccurs="0"/>
          <element name="Prioritering6" type="decimal" nillable="true" minOccurs="0"/>
          <element name="Prioritering7" type="decimal" nillable="true" minOccurs="0"/>
          <element name="Prioritering8" type="decimal" nillable="true" minOccurs="0"/>
          <element name="Prioritering9" type="decimal" nillable="true" minOccurs="0"/>
          <element name="Prioritering10" type="decimal" nillable="true" minOccurs="0"/>
        </sequence>
      </complexType>
      <complexType name="TilladelserType">
        <sequence>
          <element name="TilladelseKraevesIndikator" type="cap:TristateBooleanType" minOccurs="0"/>
          <element name="TilladelseSamling" type="cap:TilladelseSamlingType" minOccurs="0"/>
          <element name="AntalOpnaaedeTilladelser" type="integer" nillable="true" minOccurs="0"/>
        </sequence>
      </complexType>
      <complexType name="TilladelseSamlingType">
        <sequence>
          <element name="TilladelseGentaget" type="cap:TilladelseGentagetType" minOccurs="0" maxOccurs="unbounded"/>
        </sequence>
      </complexType>
      <complexType name="TilladelseGentagetType">
        <sequence>
          <element name="TilladelseNavn" type="string" nillable="true"/>
          <element name="Myndighed" type="string" nillable="true"/>
          <element name="TilladelseOpnaaetIndikator" type="cap:TristateBooleanType"/>
          <element name="Dato" type="date"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TilbudslovOgUdbetalingsreglerType">
        <sequence>
          <element name="DKUdbudIndikator" type="cap:TristateBooleanType" minOccurs="0"/>
          <element name="DKUdbudBeskrivelse" type="string" nillable="true" minOccurs="0"/>
          <element name="EUUdbudIndikator" type="cap:TristateBooleanType" minOccurs="0"/>
          <element name="EUUdbudBeskrivelse" type="string" nillable="true" minOccurs="0"/>
        </sequence>
      </complexType>
      <complexType name="TidligereLignendeProjekterType">
        <sequence>
          <element name="HentTidligereProjektIndikator" type="cap:TristateBooleanType"/>
          <element name="TidligereLignendeProjekterSamling" type="cap:TidligereLignendeProjekterSamlingType" minOccurs="0"/>
          <element name="TidligereLignendeProjekterAMSamling" type="cap:TidligereLignendeProjekterAMSamlingType" minOccurs="0"/>
          <element name="TidligereLignendeProjekterAMDok" type="cap:FilIndholdType" nillable="true" minOccurs="0"/>
        </sequence>
      </complexType>
      <complexType name="TidligereLignendeProjekterSamlingType">
        <sequence>
          <element name="TidligereLignendeProjekterGentaget" type="cap:TidligereLignendeProjekterGentagetType" minOccurs="0" maxOccurs="unbounded"/>
        </sequence>
      </complexType>
      <complexType name="TidligereLignendeProjekterGentagetType">
        <sequence>
          <element name="TidlLignProTilskudsordning" type="string" nillable="true"/>
          <element name="TidlLignProJournalNummer" type="string" nillable="true"/>
          <element name="TidlLignProBeloeb" type="decimal" nillable="true"/>
          <element name="TidlLignProUdbBeloeb" type="decimal" nillable="true"/>
          <element name="TidlLignProBeskrivelse" type="string"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TidligereLignendeProjekterAMSamlingType">
        <sequence>
          <element name="TidligereLignendeProjekterAMGentaget" type="cap:TidligereLignendeProjekterAMGentagetType" minOccurs="0" maxOccurs="unbounded"/>
        </sequence>
      </complexType>
      <complexType name="TidligereLignendeProjekterAMGentagetType">
        <sequence>
          <element name="TidligereLignendeProjekterAMProTitel" type="string" nillable="true"/>
          <element name="TidligereLignendeProjekterAMJournNr" type="string" nillable="true"/>
          <element name="TidligereLignendeProjekterAMBeloeb" type="decimal" nillable="true"/>
          <element name="TidligereLignendeProjekterAMBeskriv" type="string"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EvtOevrigeTilskudType">
        <sequence>
          <element name="SoegtAndenOffentligStoetteIndikator" type="cap:TristateBooleanType" minOccurs="0"/>
          <element name="SoegtAndenOffentligStoetteSum" type="decimal" nillable="true"/>
          <element name="ForventesIndtaegtIndikator" type="cap:TristateBooleanType" minOccurs="0"/>
          <element name="ForventesIndtaegtSum" type="decimal" nillable="true"/>
          <element name="ProjektDelAfEntrepriseIndikator" type="cap:TristateBooleanType" minOccurs="0"/>
          <element name="EntrepriseSum" type="decimal" nillable="true"/>
          <element name="EvtOevrigeTilskudGentagetSamlinger" type="cap:EvtOevrigeTilskudGentagetSamlingerType" minOccurs="0"/>
        </sequence>
      </complexType>
      <complexType name="EvtOevrigeTilskudGentagetSamlingerType">
        <sequence>
          <element name="EvtOevrigeTilskudSamling" type="cap:EvtOevrigeTilskudSamlingType" minOccurs="0"/>
          <element name="ForventesindtaegtSamling" type="cap:ForventesindtaegtSamlingType" minOccurs="0"/>
          <element name="SoegtAndenOffentligStoetteSamling" type="cap:SoegtAndenOffentligStoetteSamlingType" minOccurs="0"/>
        </sequence>
      </complexType>
      <complexType name="EvtOevrigeTilskudSamlingType">
        <sequence>
          <element name="EvtOevrigeTilskudGentaget" type="cap:EvtOevrigeTilskudGentagetType" minOccurs="0" maxOccurs="unbounded"/>
        </sequence>
      </complexType>
      <complexType name="ForventesindtaegtSamlingType">
        <sequence>
          <element name="ForventesindtaegtGentaget" type="cap:ForventesindtaegtGentagetType" minOccurs="0" maxOccurs="unbounded"/>
        </sequence>
      </complexType>
      <complexType name="SoegtAndenOffentligStoetteSamlingType">
        <sequence>
          <element name="SoegtAndenOffentligStoetteGentaget" type="cap:SoegtAndenOffentligStoetteGentagetType" minOccurs="0" maxOccurs="unbounded"/>
        </sequence>
      </complexType>
      <complexType name="EvtOevrigeTilskudGentagetType">
        <sequence>
          <element name="EvtOevrigeTilskudValgt" type="string" nillable="true"/>
          <element name="EvtOevrigeTilskudIndtastet" type="string" nillable="true"/>
          <element name="EvtOevrigeTilskudMyndighed" type="string" nillable="true"/>
          <element name="EvtOevrigeTilskudJourNr" type="string" nillable="true"/>
          <element name="EvtOevrigeTilskudBeloeb" type="decimal"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ForventesindtaegtGentagetType">
        <sequence>
          <element name="ForventesindtaegtTeknologi" type="string" nillable="true"/>
          <element name="ForventesindtaegtBemaerkning" type="string" nillable="true"/>
          <element name="ForventesindtaegtBeloeb" type="decimal"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SoegtAndenOffentligStoetteGentagetType">
        <sequence>
          <element name="SoegtAndenOffentligStoetteHvor" type="string" nillable="true"/>
          <element name="SoegtAndenOffentligStoetteJourNr" type="string" nillable="true"/>
          <element name="SoegtAndenOffentligStoetteBeloeb" type="decimal"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OekologiStatusType">
        <sequence>
          <element name="RegistreretSomOekologIndikator" type="cap:TristateBooleanType"/>
          <element name="OekologAutorisationsNr" type="string" nillable="true"/>
          <element name="AutorisationOpnaaetDato" type="date" nillable="true"/>
          <element name="AnsForAutorisationDato" type="date" nillable="true"/>
        </sequence>
      </complexType>
      <complexType name="Indsats1Type">
        <sequence>
          <element name="Tilskudsberegning" type="cap:TilskudsberegningType" minOccurs="0"/>
        </sequence>
      </complexType>
      <complexType name="TilskudsberegningType">
        <sequence>
          <element name="Tilskud11" type="cap:Tilskud11Type" minOccurs="0"/>
          <element name="Tilskud12" type="cap:Tilskud12Type" minOccurs="0"/>
          <element name="Tilskud13" type="cap:Tilskud13Type" minOccurs="0"/>
          <element name="Tilskud14" type="cap:Tilskud14Type" minOccurs="0"/>
          <element name="Tilskud15" type="cap:Tilskud15Type" minOccurs="0"/>
          <element name="Tilskud16" type="cap:Tilskud16Type" minOccurs="0"/>
          <element name="Tilskud17" type="cap:Tilskud17Type" minOccurs="0"/>
          <element name="Tilskud18" type="cap:Tilskud18Type" minOccurs="0"/>
          <element name="Tilskudsopgoerelse1" type="cap:Tilskudsopgoerelse1Type" minOccurs="0"/>
        </sequence>
      </complexType>
      <complexType name="Tilskud11Type">
        <sequence>
          <element name="T11_GyllefosuringIndikator" type="cap:TristateBooleanType" minOccurs="0"/>
          <element name="T11_Kapacitet" type="decimal" nillable="true" minOccurs="0"/>
          <element name="T11_StandardMiljoeEffekt" type="decimal" nillable="true" minOccurs="0"/>
          <element name="T11_TeknologiensLevetid" type="decimal" nillable="true" minOccurs="0"/>
          <element name="T11_StandardOmk" type="decimal" nillable="true" minOccurs="0"/>
          <element name="T11_Antal" type="integer" nillable="true" minOccurs="0"/>
          <element name="T11_IAlt" type="decimal" nillable="true" minOccurs="0"/>
          <element name="T11_Tilskudsgrundlag" type="decimal" nillable="true" minOccurs="0"/>
        </sequence>
      </complexType>
      <complexType name="Tilskud12Type">
        <sequence>
          <element name="T12_FasefodringIndikator" type="cap:TristateBooleanType" minOccurs="0"/>
          <element name="T12_Kapacitet" type="decimal" nillable="true" minOccurs="0"/>
          <element name="T12_StandardMiljoeEffekt" type="decimal" nillable="true" minOccurs="0"/>
          <element name="T12_TeknologiensLevetid" type="decimal" nillable="true" minOccurs="0"/>
          <element name="T12_StandardOmk" type="decimal" nillable="true" minOccurs="0"/>
          <element name="T12_Antal" type="integer" nillable="true" minOccurs="0"/>
          <element name="T12_IAlt" type="decimal" nillable="true" minOccurs="0"/>
          <element name="T12_Tilskudsgrundlag" type="decimal" nillable="true" minOccurs="0"/>
          <element name="T12S1_StandardOmk" type="decimal" nillable="true" minOccurs="0"/>
          <element name="T12S1_Antal" type="integer" nillable="true" minOccurs="0"/>
          <element name="T12S1_IAlt" type="decimal" nillable="true" minOccurs="0"/>
          <element name="T12S2_StandardOmk" type="decimal" nillable="true" minOccurs="0"/>
          <element name="T12S2_Antal" type="integer" nillable="true" minOccurs="0"/>
          <element name="T12S2_IAlt" type="decimal" nillable="true" minOccurs="0"/>
          <element name="T12S3_StandardOmk" type="decimal" nillable="true" minOccurs="0"/>
          <element name="T12S3_Antal" type="integer" nillable="true" minOccurs="0"/>
          <element name="T12S3_IAlt" type="decimal" nillable="true" minOccurs="0"/>
        </sequence>
      </complexType>
      <complexType name="Tilskud13Type">
        <sequence>
          <element name="T13_FasefodringIndikator" type="cap:TristateBooleanType" minOccurs="0"/>
          <element name="T13_Kapacitet" type="decimal" nillable="true" minOccurs="0"/>
          <element name="T13_StandardMiljoeEffekt" type="decimal" nillable="true" minOccurs="0"/>
          <element name="T13_TeknologiensLevetid" type="decimal" nillable="true" minOccurs="0"/>
          <element name="T13_StandardOmk" type="decimal" nillable="true" minOccurs="0"/>
          <element name="T13_Antal" type="integer" nillable="true" minOccurs="0"/>
          <element name="T13_IAlt" type="decimal" nillable="true" minOccurs="0"/>
          <element name="T13_Tilskudsgrundlag" type="decimal" nillable="true" minOccurs="0"/>
          <element name="T13S1_StandardOmk" type="decimal" nillable="true" minOccurs="0"/>
          <element name="T13S1_Antal" type="integer" nillable="true" minOccurs="0"/>
          <element name="T13S1_IAlt" type="decimal" nillable="true" minOccurs="0"/>
          <element name="T13S2_StandardOmk" type="decimal" nillable="true" minOccurs="0"/>
          <element name="T13S2_Antal" type="integer" nillable="true" minOccurs="0"/>
          <element name="T13S2_IAlt" type="decimal" nillable="true" minOccurs="0"/>
          <element name="T13S3_StandardOmk" type="decimal" nillable="true" minOccurs="0"/>
          <element name="T13S3_Antal" type="integer" nillable="true" minOccurs="0"/>
          <element name="T13S3_IAlt" type="decimal" nillable="true" minOccurs="0"/>
        </sequence>
      </complexType>
      <complexType name="Tilskud14Type">
        <sequence>
          <element name="T14_FasefodringIndikator" type="cap:TristateBooleanType" minOccurs="0"/>
          <element name="T14_Kapacitet" type="decimal" nillable="true" minOccurs="0"/>
          <element name="T14_StandardMiljoeEffekt" type="decimal" nillable="true" minOccurs="0"/>
          <element name="T14_TeknologiensLevetid" type="decimal" nillable="true" minOccurs="0"/>
          <element name="T14_StandardOmk" type="decimal" nillable="true" minOccurs="0"/>
          <element name="T14_Antal" type="integer" nillable="true" minOccurs="0"/>
          <element name="T14_IAlt" type="decimal" nillable="true" minOccurs="0"/>
          <element name="T14_Tilskudsgrundlag" type="decimal" nillable="true" minOccurs="0"/>
          <element name="T14_LoesningVaelger" type="integer" nillable="true" minOccurs="0"/>
          <element name="T14_LoesningVaelger2" type="integer" nillable="true" minOccurs="0"/>
          <element name="T14_LoesningVaelger3" type="integer" nillable="true" minOccurs="0"/>
          <element name="T14S1_StandardOmk" type="decimal" nillable="true" minOccurs="0"/>
          <element name="T14S1_Antal" type="integer" nillable="true" minOccurs="0"/>
          <element name="T14S1_IAlt" type="decimal" nillable="true" minOccurs="0"/>
          <element name="T14S3_StandardOmk" type="decimal" nillable="true" minOccurs="0"/>
          <element name="T14S3_Antal" type="integer" nillable="true" minOccurs="0"/>
          <element name="T14S3_IAlt" type="decimal" nillable="true" minOccurs="0"/>
          <element name="T14S1L2_StandardOmk" type="decimal" nillable="true" minOccurs="0"/>
          <element name="T14S1L2_Antal" type="integer" nillable="true" minOccurs="0"/>
          <element name="T14S1L2_IAlt" type="decimal" nillable="true" minOccurs="0"/>
          <element name="T14S1L3_StandardOmk" type="decimal" nillable="true" minOccurs="0"/>
          <element name="T14S1L3_Antal" type="integer" nillable="true" minOccurs="0"/>
          <element name="T14S1L3_IAlt" type="decimal" nillable="true" minOccurs="0"/>
          <element name="T14S3L3_StandardOmk" type="decimal" nillable="true" minOccurs="0"/>
          <element name="T14S3L3_Antal" type="integer" nillable="true" minOccurs="0"/>
          <element name="T14S3L3_IAlt" type="decimal" nillable="true" minOccurs="0"/>
          <element name="T14_Silo1TaellerSkjult" type="integer" nillable="true" minOccurs="0"/>
          <element name="T14_Silo1_1" type="cap:T14_SiloType" nillable="true" minOccurs="0"/>
          <element name="T14_Silo1_2" type="cap:T14_SiloType" nillable="true" minOccurs="0"/>
          <element name="T14_Silo1_3" type="cap:T14_SiloType" nillable="true" minOccurs="0"/>
          <element name="T14_Silo1_4" type="cap:T14_SiloType" nillable="true" minOccurs="0"/>
          <element name="T14_Silo1_5" type="cap:T14_SiloType" nillable="true" minOccurs="0"/>
          <element name="T14_Silo2TaellerSkjult" type="integer" nillable="true" minOccurs="0"/>
          <element name="T14_Silo2_1" type="cap:T14_SiloType" nillable="true" minOccurs="0"/>
          <element name="T14_Silo2_2" type="cap:T14_SiloType" nillable="true" minOccurs="0"/>
          <element name="T14_Silo2_3" type="cap:T14_SiloType" nillable="true" minOccurs="0"/>
          <element name="T14_Silo2_4" type="cap:T14_SiloType" nillable="true" minOccurs="0"/>
          <element name="T14_Silo2_5" type="cap:T14_SiloType" nillable="true" minOccurs="0"/>
          <element name="T14_Silo3TaellerSkjult" type="integer" nillable="true" minOccurs="0"/>
          <element name="T14_Silo3_1" type="cap:T14_SiloType" nillable="true" minOccurs="0"/>
          <element name="T14_Silo3_2" type="cap:T14_SiloType" nillable="true" minOccurs="0"/>
          <element name="T14_Silo3_3" type="cap:T14_SiloType" nillable="true" minOccurs="0"/>
          <element name="T14_Silo3_4" type="cap:T14_SiloType" nillable="true" minOccurs="0"/>
          <element name="T14_Silo3_5" type="cap:T14_SiloType" nillable="true" minOccurs="0"/>
        </sequence>
      </complexType>
      <complexType name="T14_SiloType">
        <sequence>
          <element name="T14S2_StandardOmk" type="decimal" nillable="true" minOccurs="0"/>
          <element name="T14S2_Antal" type="decimal" nillable="true" minOccurs="0"/>
          <element name="T14S2_StardardOmkM3" type="decimal" nillable="true" minOccurs="0"/>
          <element name="T14S2_M3Silo" type="decimal" nillable="true" minOccurs="0"/>
          <element name="T14S2_IAlt" type="decimal" nillable="true" minOccurs="0"/>
        </sequence>
      </complexType>
      <complexType name="Tilskud15Type">
        <sequence>
          <element name="T15_FasefodringIndikator" type="cap:TristateBooleanType" minOccurs="0"/>
          <element name="T15_Kapacitet" type="decimal" nillable="true" minOccurs="0"/>
          <element name="T15_StandardMiljoeEffekt" type="decimal" nillable="true" minOccurs="0"/>
          <element name="T15_TeknologiensLevetid" type="decimal" nillable="true" minOccurs="0"/>
          <element name="T15_LoesningVaelger" type="integer" nillable="true" minOccurs="0"/>
          <element name="T15_LoesningVaelger2" type="integer" nillable="true" minOccurs="0"/>
          <element name="T15L1_StandardOmk" type="decimal" nillable="true" minOccurs="0"/>
          <element name="T15L1_Antal" type="integer" nillable="true" minOccurs="0"/>
          <element name="T15L1_IAlt" type="decimal" nillable="true" minOccurs="0"/>
          <element name="T15L2_StandardOmk" type="decimal" nillable="true" minOccurs="0"/>
          <element name="T15L2_Antal" type="integer" nillable="true" minOccurs="0"/>
          <element name="T15L2_IAlt" type="decimal" nillable="true" minOccurs="0"/>
          <element name="T15_Tilskudsgrundlag" type="decimal" nillable="true" minOccurs="0"/>
        </sequence>
      </complexType>
      <complexType name="Tilskud16Type">
        <sequence>
          <element name="T16_FasefodringIndikator" type="cap:TristateBooleanType" minOccurs="0"/>
          <element name="T16_Kapacitet" type="decimal" nillable="true" minOccurs="0"/>
          <element name="T16_StandardMiljoeEffekt" type="decimal" nillable="true" minOccurs="0"/>
          <element name="T16_TeknologiensLevetid" type="decimal" nillable="true" minOccurs="0"/>
          <element name="T16_StandardOmk" type="decimal" nillable="true" minOccurs="0"/>
          <element name="T16_Antal" type="integer" nillable="true" minOccurs="0"/>
          <element name="T16_IAlt" type="decimal" nillable="true" minOccurs="0"/>
          <element name="T16_Tilskudsgrundlag" type="decimal" nillable="true" minOccurs="0"/>
        </sequence>
      </complexType>
      <complexType name="Tilskud17Type">
        <sequence>
          <element name="T17_FasefodringIndikator" type="cap:TristateBooleanType" minOccurs="0"/>
          <element name="T17_Kapacitet" type="decimal" nillable="true" minOccurs="0"/>
          <element name="T17_StandardMiljoeEffekt" type="decimal" nillable="true" minOccurs="0"/>
          <element name="T17_TeknologiensLevetid" type="decimal" nillable="true" minOccurs="0"/>
          <element name="T17_LoesningVaelger" type="integer" nillable="true" minOccurs="0"/>
          <element name="T17_LoesningVaelger2" type="integer" nillable="true" minOccurs="0"/>
          <element name="T17_LoesningVaelger3" type="integer" nillable="true" minOccurs="0"/>
          <element name="T17S1_StandardOmk" type="decimal" nillable="true" minOccurs="0"/>
          <element name="T17S1_Antal" type="integer" nillable="true" minOccurs="0"/>
          <element name="T17S1_IAlt" type="decimal" nillable="true" minOccurs="0"/>
          <element name="T17S1L2_StandardOmk" type="decimal" nillable="true" minOccurs="0"/>
          <element name="T17S1L2_Antal" type="integer" nillable="true" minOccurs="0"/>
          <element name="T17S1L2_IAlt" type="decimal" nillable="true" minOccurs="0"/>
          <element name="T17S1L3_StandardOmk" type="decimal" nillable="true" minOccurs="0"/>
          <element name="T17S1L3_Antal" type="integer" nillable="true" minOccurs="0"/>
          <element name="T17S1L3_IAlt" type="decimal" nillable="true" minOccurs="0"/>
          <element name="T17_Tilskudsgrundlag" type="decimal" nillable="true" minOccurs="0"/>
          <element name="T17_Silo1TaellerSkjult" type="integer" nillable="true" minOccurs="0"/>
          <element name="T17_Silo1_1" type="cap:T17_SiloType" nillable="true" minOccurs="0"/>
          <element name="T17_Silo1_2" type="cap:T17_SiloType" nillable="true" minOccurs="0"/>
          <element name="T17_Silo1_3" type="cap:T17_SiloType" nillable="true" minOccurs="0"/>
          <element name="T17_Silo1_4" type="cap:T17_SiloType" nillable="true" minOccurs="0"/>
          <element name="T17_Silo1_5" type="cap:T17_SiloType" nillable="true" minOccurs="0"/>
          <element name="T17_Silo2TaellerSkjult" type="integer" nillable="true" minOccurs="0"/>
          <element name="T17_Silo2_1" type="cap:T17_SiloType" nillable="true" minOccurs="0"/>
          <element name="T17_Silo2_2" type="cap:T17_SiloType" nillable="true" minOccurs="0"/>
          <element name="T17_Silo2_3" type="cap:T17_SiloType" nillable="true" minOccurs="0"/>
          <element name="T17_Silo2_4" type="cap:T17_SiloType" nillable="true" minOccurs="0"/>
          <element name="T17_Silo2_5" type="cap:T17_SiloType" nillable="true" minOccurs="0"/>
          <element name="T17_Silo3TaellerSkjult" type="integer" nillable="true" minOccurs="0"/>
          <element name="T17_Silo3_1" type="cap:T17_SiloType" nillable="true" minOccurs="0"/>
          <element name="T17_Silo3_2" type="cap:T17_SiloType" nillable="true" minOccurs="0"/>
          <element name="T17_Silo3_3" type="cap:T17_SiloType" nillable="true" minOccurs="0"/>
          <element name="T17_Silo3_4" type="cap:T17_SiloType" nillable="true" minOccurs="0"/>
          <element name="T17_Silo3_5" type="cap:T17_SiloType" nillable="true" minOccurs="0"/>
          <element name="T17_Silo4TaellerSkjult" type="integer" nillable="true" minOccurs="0"/>
          <element name="T17_Silo4_1" type="cap:T17_SiloType" nillable="true" minOccurs="0"/>
          <element name="T17_Silo4_2" type="cap:T17_SiloType" nillable="true" minOccurs="0"/>
          <element name="T17_Silo4_3" type="cap:T17_SiloType" nillable="true" minOccurs="0"/>
          <element name="T17_Silo4_4" type="cap:T17_SiloType" nillable="true" minOccurs="0"/>
          <element name="T17_Silo4_5" type="cap:T17_SiloType" nillable="true" minOccurs="0"/>
          <element name="T17_Silo5TaellerSkjult" type="integer" nillable="true" minOccurs="0"/>
          <element name="T17_Silo5_1" type="cap:T17_SiloType" nillable="true" minOccurs="0"/>
          <element name="T17_Silo5_2" type="cap:T17_SiloType" nillable="true" minOccurs="0"/>
          <element name="T17_Silo5_3" type="cap:T17_SiloType" nillable="true" minOccurs="0"/>
          <element name="T17_Silo5_4" type="cap:T17_SiloType" nillable="true" minOccurs="0"/>
          <element name="T17_Silo5_5" type="cap:T17_SiloType" nillable="true" minOccurs="0"/>
        </sequence>
      </complexType>
      <complexType name="T17_SiloType">
        <sequence>
          <element name="T17S2_StandardOmk" type="decimal" nillable="true" minOccurs="0"/>
          <element name="T17S2_Antal" type="decimal" nillable="true" minOccurs="0"/>
          <element name="T17S2_StardardOmkM3" type="decimal" nillable="true" minOccurs="0"/>
          <element name="T17S2_M3Silo" type="decimal" nillable="true" minOccurs="0"/>
          <element name="T17S2_IAlt" type="decimal" nillable="true" minOccurs="0"/>
        </sequence>
      </complexType>
      <complexType name="Tilskud18Type">
        <sequence>
          <element name="T18_FasefodringIndikator" type="cap:TristateBooleanType" minOccurs="0"/>
          <element name="T18_Kapacitet" type="decimal" nillable="true" minOccurs="0"/>
          <element name="T18_StandardMiljoeEffekt" type="decimal" nillable="true" minOccurs="0"/>
          <element name="T18_TeknologiensLevetid" type="decimal" nillable="true" minOccurs="0"/>
          <element name="T18_StandardOmk" type="decimal" nillable="true" minOccurs="0"/>
          <element name="T18_Antal" type="integer" nillable="true" minOccurs="0"/>
          <element name="T18_IAlt" type="decimal" nillable="true" minOccurs="0"/>
          <element name="T18_Tilskudsgrundlag" type="decimal" nillable="true" minOccurs="0"/>
        </sequence>
      </complexType>
      <complexType name="Tilskudsopgoerelse1Type">
        <sequence>
          <element name="T11_TilskudsgrundlagDKKSum" type="decimal" nillable="true" minOccurs="0"/>
          <element name="T11_TilsagnsbeloebDKKSum" type="decimal" nillable="true" minOccurs="0"/>
          <element name="T12_TilskudsgrundlagDKKSum" type="decimal" nillable="true" minOccurs="0"/>
          <element name="T12_TilsagnsbeloebDKKSum" type="decimal" nillable="true" minOccurs="0"/>
          <element name="T13_TilskudsgrundlagDKKSum" type="decimal" nillable="true" minOccurs="0"/>
          <element name="T13_TilsagnsbeloebDKKSum" type="decimal" nillable="true" minOccurs="0"/>
          <element name="T14_TilskudsgrundlagDKKSum" type="decimal" nillable="true" minOccurs="0"/>
          <element name="T14_TilsagnsbeloebDKKSum" type="decimal" nillable="true" minOccurs="0"/>
          <element name="T15_TilskudsgrundlagDKKSum" type="decimal" nillable="true" minOccurs="0"/>
          <element name="T15_TilsagnsbeloebDKKSum" type="decimal" nillable="true" minOccurs="0"/>
          <element name="T16_TilskudsgrundlagDKKSum" type="decimal" nillable="true" minOccurs="0"/>
          <element name="T16_TilsagnsbeloebDKKSum" type="decimal" nillable="true" minOccurs="0"/>
          <element name="T17_TilskudsgrundlagDKKSum" type="decimal" nillable="true" minOccurs="0"/>
          <element name="T17_TilsagnsbeloebDKKSum" type="decimal" nillable="true" minOccurs="0"/>
          <element name="T18_TilskudsgrundlagDKKSum" type="decimal" nillable="true" minOccurs="0"/>
          <element name="T18_TilsagnsbeloebDKKSum" type="decimal" nillable="true" minOccurs="0"/>
          <element name="I1_SamletTilskudsgrundlagDKKSum" type="decimal" nillable="true" minOccurs="0"/>
          <element name="I1_SamletTilsagnsbeloebDKKSum" type="decimal" nillable="true" minOccurs="0"/>
        </sequence>
      </complexType>
      <complexType name="Indsats2Type">
        <sequence>
          <element name="Tilskudsberegning2" type="cap:Tilskudsberegning2Type" minOccurs="0"/>
        </sequence>
      </complexType>
      <complexType name="Tilskudsberegning2Type">
        <sequence>
          <element name="Tilskud21" type="cap:Tilskud21Type" minOccurs="0"/>
          <element name="Tilskud22" type="cap:Tilskud22Type" minOccurs="0"/>
          <element name="Tilskud23" type="cap:Tilskud23Type" minOccurs="0"/>
          <element name="Tilskud24" type="cap:Tilskud24Type" minOccurs="0"/>
          <element name="Tilskudsopgoerelse2" type="cap:Tilskudsopgoerelse2Type" minOccurs="0"/>
        </sequence>
      </complexType>
      <complexType name="Tilskud21Type">
        <sequence>
          <element name="T21_GyllefosuringIndikator" type="cap:TristateBooleanType" minOccurs="0"/>
          <element name="T21_Kapacitet" type="decimal" nillable="true" minOccurs="0"/>
          <element name="T21_StandardMiljoeEffekt" type="decimal" nillable="true" minOccurs="0"/>
          <element name="T21_TeknologiensLevetid" type="decimal" nillable="true" minOccurs="0"/>
          <element name="T21_StandardOmk" type="decimal" nillable="true" minOccurs="0"/>
          <element name="T21_Antal" type="integer" nillable="true" minOccurs="0"/>
          <element name="T21_IAlt" type="decimal" nillable="true" minOccurs="0"/>
          <element name="T21_Tilskudsgrundlag" type="decimal" nillable="true" minOccurs="0"/>
        </sequence>
      </complexType>
      <complexType name="Tilskud22Type">
        <sequence>
          <element name="T22_FasefodringIndikator" type="cap:TristateBooleanType" minOccurs="0"/>
          <element name="T22_Kapacitet" type="decimal" nillable="true" minOccurs="0"/>
          <element name="T22_StandardMiljoeEffekt" type="decimal" nillable="true" minOccurs="0"/>
          <element name="T22_TeknologiensLevetid" type="decimal" nillable="true" minOccurs="0"/>
          <element name="T22S2_StandardOmk" type="decimal" nillable="true" minOccurs="0"/>
          <element name="T22S2_Antal" type="integer" nillable="true" minOccurs="0"/>
          <element name="T22S2_IAlt" type="decimal" nillable="true" minOccurs="0"/>
          <element name="T22S3_StandardOmk" type="decimal" nillable="true" minOccurs="0"/>
          <element name="T22S3_Antal" type="integer" nillable="true" minOccurs="0"/>
          <element name="T22S3_IAlt" type="decimal" nillable="true" minOccurs="0"/>
          <element name="T22_Tilskudsgrundlag" type="decimal" nillable="true" minOccurs="0"/>
          <element name="T22_SiloTaellerSkjult" type="integer" nillable="true" minOccurs="0"/>
          <element name="T22_Silo1" type="cap:T22_SiloType"/>
          <element name="T22_Silo2" type="cap:T22_SiloType"/>
          <element name="T22_Silo3" type="cap:T22_SiloType"/>
          <element name="T22_Silo4" type="cap:T22_SiloType"/>
          <element name="T22_Silo5" type="cap:T22_SiloType"/>
        </sequence>
      </complexType>
      <complexType name="T22_SiloType">
        <sequence>
          <element name="T22_StandardOmk" type="decimal" nillable="true" minOccurs="0"/>
          <element name="T22_Antal" type="decimal" nillable="true" minOccurs="0"/>
          <element name="T22_StardardOmkM3" type="decimal" nillable="true" minOccurs="0"/>
          <element name="T22_M3Silo" type="decimal" nillable="true" minOccurs="0"/>
          <element name="T22_IAlt" type="decimal" nillable="true" minOccurs="0"/>
        </sequence>
      </complexType>
      <complexType name="Tilskud23Type">
        <sequence>
          <element name="T23_FasefodringIndikator" type="cap:TristateBooleanType" minOccurs="0"/>
          <element name="T23_Kapacitet" type="decimal" nillable="true" minOccurs="0"/>
          <element name="T23_StandardMiljoeEffekt" type="decimal" nillable="true" minOccurs="0"/>
          <element name="T23_TeknologiensLevetid" type="decimal" nillable="true" minOccurs="0"/>
          <element name="T23_StandardOmk" type="decimal" nillable="true" minOccurs="0"/>
          <element name="T23_Antal" type="integer" nillable="true" minOccurs="0"/>
          <element name="T23_IAlt" type="decimal" nillable="true" minOccurs="0"/>
          <element name="T23_Tilskudsgrundlag" type="decimal" nillable="true" minOccurs="0"/>
        </sequence>
      </complexType>
      <complexType name="Tilskud24Type">
        <sequence>
          <element name="T24_FasefodringIndikator" type="cap:TristateBooleanType" minOccurs="0"/>
          <element name="T24_Kapacitet" type="decimal" nillable="true" minOccurs="0"/>
          <element name="T24_StandardMiljoeEffekt" type="decimal" nillable="true" minOccurs="0"/>
          <element name="T24_TeknologiensLevetid" type="decimal" nillable="true" minOccurs="0"/>
          <element name="T24_LoesningVaelger" type="integer" nillable="true" minOccurs="0"/>
          <element name="T24_LoesningVaelger2" type="integer" nillable="true" minOccurs="0"/>
          <element name="T24_LoesningVaelger3" type="integer" nillable="true" minOccurs="0"/>
          <element name="T24S1_StandardOmk" type="decimal" nillable="true" minOccurs="0"/>
          <element name="T24S1_Antal" type="integer" nillable="true" minOccurs="0"/>
          <element name="T24S1_IAlt" type="decimal" nillable="true" minOccurs="0"/>
          <element name="T24S1L2_StandardOmk" type="decimal" nillable="true" minOccurs="0"/>
          <element name="T24S1L2_Antal" type="integer" nillable="true" minOccurs="0"/>
          <element name="T24S1L2_IAlt" type="decimal" nillable="true" minOccurs="0"/>
          <element name="T24S1L3_StandardOmk" type="decimal" nillable="true" minOccurs="0"/>
          <element name="T24S1L3_Antal" type="integer" nillable="true" minOccurs="0"/>
          <element name="T24S1L3_IAlt" type="decimal" nillable="true" minOccurs="0"/>
          <element name="T24_Tilskudsgrundlag" type="decimal" nillable="true" minOccurs="0"/>
          <element name="T24_Fodermagasin1TaellerSkjult" type="integer" nillable="true" minOccurs="0"/>
          <element name="T24_Fodermagasin1_1" type="cap:T24_FodermagasinType"/>
          <element name="T24_Fodermagasin1_2" type="cap:T24_FodermagasinType"/>
          <element name="T24_Fodermagasin1_3" type="cap:T24_FodermagasinType"/>
          <element name="T24_Fodermagasin1_4" type="cap:T24_FodermagasinType"/>
          <element name="T24_Fodermagasin1_5" type="cap:T24_FodermagasinType"/>
          <element name="T24_FoderBlander1TaellerSkjult" type="integer" nillable="true" minOccurs="0"/>
          <element name="T24_FoderBlander1_1" type="cap:T24_FodermagasinType"/>
          <element name="T24_FoderBlander1_2" type="cap:T24_FodermagasinType"/>
          <element name="T24_FoderBlander1_3" type="cap:T24_FodermagasinType"/>
          <element name="T24_FoderBlander1_4" type="cap:T24_FodermagasinType"/>
          <element name="T24_FoderBlander1_5" type="cap:T24_FodermagasinType"/>
          <element name="T24_Fodermagasin2TaellerSkjult" type="integer" nillable="true" minOccurs="0"/>
          <element name="T24_Fodermagasin2_1" type="cap:T24_FodermagasinType"/>
          <element name="T24_Fodermagasin2_2" type="cap:T24_FodermagasinType"/>
          <element name="T24_Fodermagasin2_3" type="cap:T24_FodermagasinType"/>
          <element name="T24_Fodermagasin2_4" type="cap:T24_FodermagasinType"/>
          <element name="T24_Fodermagasin2_5" type="cap:T24_FodermagasinType"/>
          <element name="T24_FoderBlander2TaellerSkjult" type="integer" nillable="true" minOccurs="0"/>
          <element name="T24_FoderBlander2_1" type="cap:T24_FodermagasinType"/>
          <element name="T24_FoderBlander2_2" type="cap:T24_FodermagasinType"/>
          <element name="T24_FoderBlander2_3" type="cap:T24_FodermagasinType"/>
          <element name="T24_FoderBlander2_4" type="cap:T24_FodermagasinType"/>
          <element name="T24_FoderBlander2_5" type="cap:T24_FodermagasinType"/>
          <element name="T24_Fodermagasin3TaellerSkjult" type="integer" nillable="true" minOccurs="0"/>
          <element name="T24_Fodermagasin3_1" type="cap:T24_FodermagasinType"/>
          <element name="T24_Fodermagasin3_2" type="cap:T24_FodermagasinType"/>
          <element name="T24_Fodermagasin3_3" type="cap:T24_FodermagasinType"/>
          <element name="T24_Fodermagasin3_4" type="cap:T24_FodermagasinType"/>
          <element name="T24_Fodermagasin3_5" type="cap:T24_FodermagasinType"/>
        </sequence>
      </complexType>
      <complexType name="T24_FodermagasinType">
        <sequence>
          <element name="T24S2_StandardOmk" type="decimal" nillable="true" minOccurs="0"/>
          <element name="T24S2_Antal" type="decimal" nillable="true" minOccurs="0"/>
          <element name="T24S2_StardardOmkM3" type="decimal" nillable="true" minOccurs="0"/>
          <element name="T24S2_Maengde" type="decimal" nillable="true" minOccurs="0"/>
          <element name="T24S2_IAlt" type="decimal" nillable="true" minOccurs="0"/>
        </sequence>
      </complexType>
      <complexType name="Tilskudsopgoerelse2Type">
        <sequence>
          <element name="T21_TilskudsgrundlagDKKSum" type="decimal" nillable="true" minOccurs="0"/>
          <element name="T21_TilsagnsbeloebDKKSum" type="decimal" nillable="true" minOccurs="0"/>
          <element name="T22_TilskudsgrundlagDKKSum" type="decimal" nillable="true" minOccurs="0"/>
          <element name="T22_TilsagnsbeloebDKKSum" type="decimal" nillable="true" minOccurs="0"/>
          <element name="T23_TilskudsgrundlagDKKSum" type="decimal" nillable="true" minOccurs="0"/>
          <element name="T23_TilsagnsbeloebDKKSum" type="decimal" nillable="true" minOccurs="0"/>
          <element name="T24_TilskudsgrundlagDKKSum" type="decimal" nillable="true" minOccurs="0"/>
          <element name="T24_TilsagnsbeloebDKKSum" type="decimal" nillable="true" minOccurs="0"/>
          <element name="I2_SamletTilskudsgrundlagDKKSum" type="decimal" nillable="true" minOccurs="0"/>
          <element name="I2_SamletTilsagnsbeloebDKKSum" type="decimal" nillable="true" minOccurs="0"/>
        </sequence>
      </complexType>
      <complexType name="Indsats3Type">
        <sequence>
          <element name="Tilskudsberegning3" type="cap:Tilskudsberegning3Type" minOccurs="0"/>
        </sequence>
      </complexType>
      <complexType name="Tilskudsberegning3Type">
        <sequence>
          <element name="Tilskud31" type="cap:Tilskud31Type" minOccurs="0"/>
          <element name="Tilskud32" type="cap:Tilskud32Type" minOccurs="0"/>
          <element name="Tilskud33" type="cap:Tilskud33Type" minOccurs="0"/>
          <element name="Tilskud34" type="cap:Tilskud34Type" minOccurs="0"/>
          <element name="Tilskud35" type="cap:Tilskud35Type" minOccurs="0"/>
          <element name="Tilskud36" type="cap:Tilskud36Type" minOccurs="0"/>
          <element name="Tilskud37" type="cap:Tilskud37Type" minOccurs="0"/>
          <element name="Tilskudsopgoerelse3" type="cap:Tilskudsopgoerelse3Type" minOccurs="0"/>
        </sequence>
      </complexType>
      <complexType name="Tilskud31Type">
        <sequence>
          <element name="T31_GyllefosuringIndikator" type="cap:TristateBooleanType" minOccurs="0"/>
          <element name="T31_Kapacitet" type="decimal" nillable="true" minOccurs="0"/>
          <element name="T31_StandardMiljoeEffekt" type="decimal" nillable="true" minOccurs="0"/>
          <element name="T31_TeknologiensLevetid" type="decimal" nillable="true" minOccurs="0"/>
          <element name="T31_StandardOmk" type="decimal" nillable="true" minOccurs="0"/>
          <element name="T31_Antal" type="integer" nillable="true" minOccurs="0"/>
          <element name="T31_IAlt" type="decimal" nillable="true" minOccurs="0"/>
          <element name="T31_Tilskudsgrundlag" type="decimal" nillable="true" minOccurs="0"/>
        </sequence>
      </complexType>
      <complexType name="Tilskud32Type">
        <sequence>
          <element name="T32_FasefodringIndikator" type="cap:TristateBooleanType" minOccurs="0"/>
          <element name="T32_Kapacitet" type="decimal" nillable="true" minOccurs="0"/>
          <element name="T32_StandardMiljoeEffekt" type="decimal" nillable="true" minOccurs="0"/>
          <element name="T32_TeknologiensLevetid" type="decimal" nillable="true" minOccurs="0"/>
          <element name="T32_StandardOmk" type="decimal" nillable="true" minOccurs="0"/>
          <element name="T32_Antal" type="integer" nillable="true" minOccurs="0"/>
          <element name="T32_IAlt" type="decimal" nillable="true" minOccurs="0"/>
          <element name="T32_Tilskudsgrundlag" type="decimal" nillable="true" minOccurs="0"/>
        </sequence>
      </complexType>
      <complexType name="Tilskud33Type">
        <sequence>
          <element name="T33_FasefodringIndikator" type="cap:TristateBooleanType" minOccurs="0"/>
          <element name="T33_Kapacitet" type="decimal" nillable="true" minOccurs="0"/>
          <element name="T33_StandardMiljoeEffekt" type="decimal" nillable="true" minOccurs="0"/>
          <element name="T33_TeknologiensLevetid" type="decimal" nillable="true" minOccurs="0"/>
          <element name="T33_LoesningVaelger" type="integer" nillable="true" minOccurs="0"/>
          <element name="T33_LoesningVaelger2" type="integer" nillable="true" minOccurs="0"/>
          <element name="T33_StandardOmkL1" type="decimal" nillable="true" minOccurs="0"/>
          <element name="T33_AntalL1" type="integer" nillable="true" minOccurs="0"/>
          <element name="T33_IAltL1" type="decimal" nillable="true" minOccurs="0"/>
          <element name="T33_StandardOmkL2" type="decimal" nillable="true" minOccurs="0"/>
          <element name="T33_AntalL2" type="integer" nillable="true" minOccurs="0"/>
          <element name="T33_IAltL2" type="decimal" nillable="true" minOccurs="0"/>
          <element name="T33_Tilskudsgrundlag" type="decimal" nillable="true" minOccurs="0"/>
        </sequence>
      </complexType>
      <complexType name="Tilskud34Type">
        <sequence>
          <element name="T34_FasefodringIndikator" type="cap:TristateBooleanType" minOccurs="0"/>
          <element name="T34_Kapacitet" type="decimal" nillable="true" minOccurs="0"/>
          <element name="T34_StandardMiljoeEffekt" type="decimal" nillable="true" minOccurs="0"/>
          <element name="T34_TeknologiensLevetid" type="decimal" nillable="true" minOccurs="0"/>
          <element name="T34_LoesningVaelger" type="integer" nillable="true" minOccurs="0"/>
          <element name="T34_LoesningVaelger2" type="integer" nillable="true" minOccurs="0"/>
          <element name="T34_StandardOmkL1" type="decimal" nillable="true" minOccurs="0"/>
          <element name="T34_AntalL1" type="integer" nillable="true" minOccurs="0"/>
          <element name="T34_IAltL1" type="decimal" nillable="true" minOccurs="0"/>
          <element name="T34_StandardOmkL2" type="decimal" nillable="true" minOccurs="0"/>
          <element name="T34_AntalL2" type="integer" nillable="true" minOccurs="0"/>
          <element name="T34_IAltL2" type="decimal" nillable="true" minOccurs="0"/>
          <element name="T34_Tilskudsgrundlag" type="decimal" nillable="true" minOccurs="0"/>
        </sequence>
      </complexType>
      <complexType name="Tilskud35Type">
        <sequence>
          <element name="T35_FasefodringIndikator" type="cap:TristateBooleanType" minOccurs="0"/>
          <element name="T35_Kapacitet" type="decimal" nillable="true" minOccurs="0"/>
          <element name="T35_StandardMiljoeEffekt" type="decimal" nillable="true" minOccurs="0"/>
          <element name="T35_TeknologiensLevetid" type="decimal" nillable="true" minOccurs="0"/>
          <element name="T35_LoesningVaelger" type="integer" nillable="true" minOccurs="0"/>
          <element name="T35_LoesningVaelger2" type="integer" nillable="true" minOccurs="0"/>
          <element name="T35_StandardOmkL1" type="decimal" nillable="true" minOccurs="0"/>
          <element name="T35_AntalL1" type="integer" nillable="true" minOccurs="0"/>
          <element name="T35_IAltL1" type="decimal" nillable="true" minOccurs="0"/>
          <element name="T35_StandardOmkL2" type="decimal" nillable="true" minOccurs="0"/>
          <element name="T35_AntalL2" type="integer" nillable="true" minOccurs="0"/>
          <element name="T35_IAltL2" type="decimal" nillable="true" minOccurs="0"/>
          <element name="T35_Tilskudsgrundlag" type="decimal" nillable="true" minOccurs="0"/>
        </sequence>
      </complexType>
      <complexType name="Tilskud36Type">
        <sequence>
          <element name="T36_FasefodringIndikator" type="cap:TristateBooleanType" minOccurs="0"/>
          <element name="T36_Kapacitet" type="decimal" nillable="true" minOccurs="0"/>
          <element name="T36_StandardMiljoeEffekt" type="decimal" nillable="true" minOccurs="0"/>
          <element name="T36_TeknologiensLevetid" type="decimal" nillable="true" minOccurs="0"/>
          <element name="T36_StandardOmk" type="decimal" nillable="true" minOccurs="0"/>
          <element name="T36_Antal" type="integer" nillable="true" minOccurs="0"/>
          <element name="T36_IAlt" type="decimal" nillable="true" minOccurs="0"/>
          <element name="T36_Tilskudsgrundlag" type="decimal" nillable="true" minOccurs="0"/>
        </sequence>
      </complexType>
      <complexType name="Tilskud37Type">
        <sequence>
          <element name="T37_FasefodringIndikator" type="cap:TristateBooleanType" minOccurs="0"/>
          <element name="T37_Kapacitet" type="decimal" nillable="true" minOccurs="0"/>
          <element name="T37_StandardMiljoeEffekt" type="decimal" nillable="true" minOccurs="0"/>
          <element name="T37_TeknologiensLevetid" type="decimal" nillable="true" minOccurs="0"/>
          <element name="T37_StandardOmk" type="decimal" nillable="true" minOccurs="0"/>
          <element name="T37_Antal" type="integer" nillable="true" minOccurs="0"/>
          <element name="T37_IAlt" type="decimal" nillable="true" minOccurs="0"/>
          <element name="T37_Tilskudsgrundlag" type="decimal" nillable="true" minOccurs="0"/>
        </sequence>
      </complexType>
      <complexType name="Tilskudsopgoerelse3Type">
        <sequence>
          <element name="T31_TilskudsgrundlagDKKSum" type="decimal" nillable="true" minOccurs="0"/>
          <element name="T31_TilsagnsbeloebDKKSum" type="decimal" nillable="true" minOccurs="0"/>
          <element name="T32_TilskudsgrundlagDKKSum" type="decimal" nillable="true" minOccurs="0"/>
          <element name="T32_TilsagnsbeloebDKKSum" type="decimal" nillable="true" minOccurs="0"/>
          <element name="T33_TilskudsgrundlagDKKSum" type="decimal" nillable="true" minOccurs="0"/>
          <element name="T33_TilsagnsbeloebDKKSum" type="decimal" nillable="true" minOccurs="0"/>
          <element name="T34_TilskudsgrundlagDKKSum" type="decimal" nillable="true" minOccurs="0"/>
          <element name="T34_TilsagnsbeloebDKKSum" type="decimal" nillable="true" minOccurs="0"/>
          <element name="T35_TilskudsgrundlagDKKSum" type="decimal" nillable="true" minOccurs="0"/>
          <element name="T35_TilsagnsbeloebDKKSum" type="decimal" nillable="true" minOccurs="0"/>
          <element name="T36_TilskudsgrundlagDKKSum" type="decimal" nillable="true" minOccurs="0"/>
          <element name="T36_TilsagnsbeloebDKKSum" type="decimal" nillable="true" minOccurs="0"/>
          <element name="T37_TilskudsgrundlagDKKSum" type="decimal" nillable="true" minOccurs="0"/>
          <element name="T37_TilsagnsbeloebDKKSum" type="decimal" nillable="true" minOccurs="0"/>
          <element name="I3_SamletTilskudsgrundlagDKKSum" type="decimal" nillable="true" minOccurs="0"/>
          <element name="I3_SamletTilsagnsbeloebDKKSum" type="decimal" nillable="true" minOccurs="0"/>
        </sequence>
      </complexType>
      <complexType name="Indsats4Type">
        <sequence>
          <element name="Tilskudsberegning4" type="cap:Tilskudsberegning4Type" minOccurs="0"/>
        </sequence>
      </complexType>
      <complexType name="Tilskudsberegning4Type">
        <sequence>
          <element name="Tilskud41" type="cap:Tilskud41Type" minOccurs="0"/>
          <element name="Tilskud42" type="cap:Tilskud42Type" minOccurs="0"/>
          <element name="Tilskud43" type="cap:Tilskud43Type" minOccurs="0"/>
          <element name="Tilskud44" type="cap:Tilskud44Type" minOccurs="0"/>
          <element name="Tilskud45" type="cap:Tilskud45Type" minOccurs="0"/>
          <element name="Tilskud46" type="cap:Tilskud46Type" minOccurs="0"/>
          <element name="Tilskud47" type="cap:Tilskud47Type" minOccurs="0"/>
          <element name="Tilskud48" type="cap:Tilskud48Type" minOccurs="0"/>
          <element name="Tilskudsopgoerelse4" type="cap:Tilskudsopgoerelse4Type" minOccurs="0"/>
        </sequence>
      </complexType>
      <complexType name="Tilskud41Type">
        <sequence>
          <element name="T41_GyllefosuringIndikator" type="cap:TristateBooleanType" minOccurs="0"/>
          <element name="T41_Kapacitet" type="decimal" nillable="true" minOccurs="0"/>
          <element name="T41_StandardMiljoeEffekt" type="decimal" nillable="true" minOccurs="0"/>
          <element name="T41_TeknologiensLevetid" type="decimal" nillable="true" minOccurs="0"/>
          <element name="T41_StandardOmk" type="decimal" nillable="true" minOccurs="0"/>
          <element name="T41_Antal" type="integer" nillable="true" minOccurs="0"/>
          <element name="T41_IAlt" type="decimal" nillable="true" minOccurs="0"/>
          <element name="T41_Tilskudsgrundlag" type="decimal" nillable="true" minOccurs="0"/>
        </sequence>
      </complexType>
      <complexType name="Tilskud42Type">
        <sequence>
          <element name="T42_FasefodringIndikator" type="cap:TristateBooleanType" minOccurs="0"/>
          <element name="T42_Kapacitet" type="decimal" nillable="true" minOccurs="0"/>
          <element name="T42_StandardMiljoeEffekt" type="decimal" nillable="true" minOccurs="0"/>
          <element name="T42_TeknologiensLevetid" type="decimal" nillable="true" minOccurs="0"/>
          <element name="T42_StandardOmk" type="decimal" nillable="true" minOccurs="0"/>
          <element name="T42_Antal" type="integer" nillable="true" minOccurs="0"/>
          <element name="T42_IAlt" type="decimal" nillable="true" minOccurs="0"/>
          <element name="T42_Tilskudsgrundlag" type="decimal" nillable="true" minOccurs="0"/>
        </sequence>
      </complexType>
      <complexType name="Tilskud43Type">
        <sequence>
          <element name="T43_FasefodringIndikator" type="cap:TristateBooleanType" minOccurs="0"/>
          <element name="T43_Kapacitet" type="decimal" nillable="true" minOccurs="0"/>
          <element name="T43_StandardMiljoeEffekt" type="decimal" nillable="true" minOccurs="0"/>
          <element name="T43_TeknologiensLevetid" type="decimal" nillable="true" minOccurs="0"/>
          <element name="T43_StandardOmk" type="decimal" nillable="true" minOccurs="0"/>
          <element name="T43_Antal" type="integer" nillable="true" minOccurs="0"/>
          <element name="T43_IAlt" type="decimal" nillable="true" minOccurs="0"/>
          <element name="T43_Tilskudsgrundlag" type="decimal" nillable="true" minOccurs="0"/>
        </sequence>
      </complexType>
      <complexType name="Tilskud44Type">
        <sequence>
          <element name="T44_FasefodringIndikator" type="cap:TristateBooleanType" minOccurs="0"/>
          <element name="T44_Kapacitet" type="decimal" nillable="true" minOccurs="0"/>
          <element name="T44_StandardMiljoeEffekt" type="decimal" nillable="true" minOccurs="0"/>
          <element name="T44_TeknologiensLevetid" type="decimal" nillable="true" minOccurs="0"/>
          <element name="T44_StandardOmk" type="decimal" nillable="true" minOccurs="0"/>
          <element name="T44_Antal" type="integer" nillable="true" minOccurs="0"/>
          <element name="T44_IAlt" type="decimal" nillable="true" minOccurs="0"/>
          <element name="T44_Tilskudsgrundlag" type="decimal" nillable="true" minOccurs="0"/>
        </sequence>
      </complexType>
      <complexType name="Tilskud45Type">
        <sequence>
          <element name="T45_FasefodringIndikator" type="cap:TristateBooleanType" minOccurs="0"/>
          <element name="T45_Kapacitet" type="decimal" nillable="true" minOccurs="0"/>
          <element name="T45_StandardMiljoeEffekt" type="decimal" nillable="true" minOccurs="0"/>
          <element name="T45_TeknologiensLevetid" type="decimal" nillable="true" minOccurs="0"/>
          <element name="T45_StandardOmk" type="decimal" nillable="true" minOccurs="0"/>
          <element name="T45_Antal" type="integer" nillable="true" minOccurs="0"/>
          <element name="T45_IAlt" type="decimal" nillable="true" minOccurs="0"/>
          <element name="T45_Tilskudsgrundlag" type="decimal" nillable="true" minOccurs="0"/>
        </sequence>
      </complexType>
      <complexType name="Tilskud46Type">
        <sequence>
          <element name="T46_FasefodringIndikator" type="cap:TristateBooleanType" minOccurs="0"/>
          <element name="T46_Kapacitet" type="decimal" nillable="true" minOccurs="0"/>
          <element name="T46_StandardMiljoeEffekt" type="decimal" nillable="true" minOccurs="0"/>
          <element name="T46_TeknologiensLevetid" type="decimal" nillable="true" minOccurs="0"/>
          <element name="T46_StandardOmk" type="decimal" nillable="true" minOccurs="0"/>
          <element name="T46_Antal" type="integer" nillable="true" minOccurs="0"/>
          <element name="T46_IAlt" type="decimal" nillable="true" minOccurs="0"/>
          <element name="T46_Tilskudsgrundlag" type="decimal" nillable="true" minOccurs="0"/>
        </sequence>
      </complexType>
      <complexType name="Tilskud47Type">
        <sequence>
          <element name="T47_FasefodringIndikator" type="cap:TristateBooleanType" minOccurs="0"/>
          <element name="T47_Kapacitet" type="decimal" nillable="true" minOccurs="0"/>
          <element name="T47_StandardMiljoeEffekt" type="decimal" nillable="true" minOccurs="0"/>
          <element name="T47_TeknologiensLevetid" type="decimal" nillable="true" minOccurs="0"/>
          <element name="T47_StandardOmkS1" type="decimal" nillable="true" minOccurs="0"/>
          <element name="T47_AntalS1" type="integer" nillable="true" minOccurs="0"/>
          <element name="T47_IAltS1" type="decimal" nillable="true" minOccurs="0"/>
          <element name="T47_StandardOmkS2" type="decimal" nillable="true" minOccurs="0"/>
          <element name="T47_AntalS2" type="integer" nillable="true" minOccurs="0"/>
          <element name="T47_IAltS2" type="decimal" nillable="true" minOccurs="0"/>
          <element name="T47_Tilskudsgrundlag" type="decimal" nillable="true" minOccurs="0"/>
        </sequence>
      </complexType>
      <complexType name="Tilskud48Type">
        <sequence>
          <element name="T48_FasefodringIndikator" type="cap:TristateBooleanType" minOccurs="0"/>
          <element name="T48_Kapacitet" type="decimal" nillable="true" minOccurs="0"/>
          <element name="T48_StandardMiljoeEffekt" type="decimal" nillable="true" minOccurs="0"/>
          <element name="T48_TeknologiensLevetid" type="decimal" nillable="true" minOccurs="0"/>
          <element name="T48_StandardOmk" type="decimal" nillable="true" minOccurs="0"/>
          <element name="T48_Antal" type="integer" nillable="true" minOccurs="0"/>
          <element name="T48_IAlt" type="decimal" nillable="true" minOccurs="0"/>
          <element name="T48_Tilskudsgrundlag" type="decimal" nillable="true" minOccurs="0"/>
        </sequence>
      </complexType>
      <complexType name="Tilskudsopgoerelse4Type">
        <sequence>
          <element name="T41_TilskudsgrundlagDKKSum" type="decimal" nillable="true" minOccurs="0"/>
          <element name="T41_TilsagnsbeloebDKKSum" type="decimal" nillable="true" minOccurs="0"/>
          <element name="T42_TilskudsgrundlagDKKSum" type="decimal" nillable="true" minOccurs="0"/>
          <element name="T42_TilsagnsbeloebDKKSum" type="decimal" nillable="true" minOccurs="0"/>
          <element name="T43_TilskudsgrundlagDKKSum" type="decimal" nillable="true" minOccurs="0"/>
          <element name="T43_TilsagnsbeloebDKKSum" type="decimal" nillable="true" minOccurs="0"/>
          <element name="T44_TilskudsgrundlagDKKSum" type="decimal" nillable="true" minOccurs="0"/>
          <element name="T44_TilsagnsbeloebDKKSum" type="decimal" nillable="true" minOccurs="0"/>
          <element name="T45_TilskudsgrundlagDKKSum" type="decimal" nillable="true" minOccurs="0"/>
          <element name="T45_TilsagnsbeloebDKKSum" type="decimal" nillable="true" minOccurs="0"/>
          <element name="T46_TilskudsgrundlagDKKSum" type="decimal" nillable="true" minOccurs="0"/>
          <element name="T46_TilsagnsbeloebDKKSum" type="decimal" nillable="true" minOccurs="0"/>
          <element name="T47_TilskudsgrundlagDKKSum" type="decimal" nillable="true" minOccurs="0"/>
          <element name="T47_TilsagnsbeloebDKKSum" type="decimal" nillable="true" minOccurs="0"/>
          <element name="T48_TilskudsgrundlagDKKSum" type="decimal" nillable="true" minOccurs="0"/>
          <element name="T48_TilsagnsbeloebDKKSum" type="decimal" nillable="true" minOccurs="0"/>
          <element name="I4_SamletTilskudsgrundlagDKKSum" type="decimal" nillable="true" minOccurs="0"/>
          <element name="I4_SamletTilsagnsbeloebDKKSum" type="decimal" nillable="true" minOccurs="0"/>
        </sequence>
      </complexType>
      <complexType name="Indsats5Type">
        <sequence>
          <element name="Tilskudsberegning5" type="cap:Tilskudsberegning5Type" minOccurs="0"/>
        </sequence>
      </complexType>
      <complexType name="Tilskudsberegning5Type">
        <sequence>
          <element name="Tilskud51" type="cap:Tilskud51Type" minOccurs="0"/>
          <element name="Tilskud52" type="cap:Tilskud52Type" minOccurs="0"/>
          <element name="Tilskud53" type="cap:Tilskud53Type" minOccurs="0"/>
          <element name="Tilskud54" type="cap:Tilskud54Type" minOccurs="0"/>
          <element name="Tilskud55" type="cap:Tilskud55Type" minOccurs="0"/>
          <element name="Tilskud56" type="cap:Tilskud56Type" minOccurs="0"/>
          <element name="Tilskudsopgoerelse5" type="cap:Tilskudsopgoerelse5Type" minOccurs="0"/>
        </sequence>
      </complexType>
      <complexType name="Tilskud51Type">
        <sequence>
          <element name="T51_GyllefosuringIndikator" type="cap:TristateBooleanType" minOccurs="0"/>
          <element name="T51_Kapacitet" type="decimal" nillable="true" minOccurs="0"/>
          <element name="T51_StandardMiljoeEffekt" type="decimal" nillable="true" minOccurs="0"/>
          <element name="T51_TeknologiensLevetid" type="decimal" nillable="true" minOccurs="0"/>
          <element name="T51_StandardOmk" type="decimal" nillable="true" minOccurs="0"/>
          <element name="T51_Antal" type="integer" nillable="true" minOccurs="0"/>
          <element name="T51_IAlt" type="decimal" nillable="true" minOccurs="0"/>
          <element name="T51_Tilskudsgrundlag" type="decimal" nillable="true" minOccurs="0"/>
        </sequence>
      </complexType>
      <complexType name="Tilskud52Type">
        <sequence>
          <element name="T52_FasefodringIndikator" type="cap:TristateBooleanType" minOccurs="0"/>
          <element name="T52_Kapacitet" type="decimal" nillable="true" minOccurs="0"/>
          <element name="T52_StandardMiljoeEffekt" type="decimal" nillable="true" minOccurs="0"/>
          <element name="T52_TeknologiensLevetid" type="decimal" nillable="true" minOccurs="0"/>
          <element name="T52_StandardOmk" type="decimal" nillable="true" minOccurs="0"/>
          <element name="T52_Antal" type="integer" nillable="true" minOccurs="0"/>
          <element name="T52_IAlt" type="decimal" nillable="true" minOccurs="0"/>
          <element name="T52_Tilskudsgrundlag" type="decimal" nillable="true" minOccurs="0"/>
        </sequence>
      </complexType>
      <complexType name="Tilskud53Type">
        <sequence>
          <element name="T53_FasefodringIndikator" type="cap:TristateBooleanType" minOccurs="0"/>
          <element name="T53_Kapacitet" type="decimal" nillable="true" minOccurs="0"/>
          <element name="T53_StandardMiljoeEffekt" type="decimal" nillable="true" minOccurs="0"/>
          <element name="T53_TeknologiensLevetid" type="decimal" nillable="true" minOccurs="0"/>
          <element name="T53_StandardOmk" type="decimal" nillable="true" minOccurs="0"/>
          <element name="T53_Antal" type="integer" nillable="true" minOccurs="0"/>
          <element name="T53_IAlt" type="decimal" nillable="true" minOccurs="0"/>
          <element name="T53_Tilskudsgrundlag" type="decimal" nillable="true" minOccurs="0"/>
        </sequence>
      </complexType>
      <complexType name="Tilskud54Type">
        <sequence>
          <element name="T54_FasefodringIndikator" type="cap:TristateBooleanType" minOccurs="0"/>
          <element name="T54_Kapacitet" type="decimal" nillable="true" minOccurs="0"/>
          <element name="T54_StandardMiljoeEffekt" type="decimal" nillable="true" minOccurs="0"/>
          <element name="T54_TeknologiensLevetid" type="decimal" nillable="true" minOccurs="0"/>
          <element name="T54_Tilskudsgrundlag" type="decimal" nillable="true" minOccurs="0"/>
          <element name="T54_OpsamlingstankeTaellerSkjult" type="integer" nillable="true" minOccurs="0"/>
          <element name="T54_Tank1_1" type="cap:T54_TankType"/>
          <element name="T54_Tank1_2" type="cap:T54_TankType"/>
          <element name="T54_Tank1_3" type="cap:T54_TankType"/>
          <element name="T54_Tank1_4" type="cap:T54_TankType"/>
          <element name="T54_Tank1_5" type="cap:T54_TankType"/>
        </sequence>
      </complexType>
      <complexType name="T54_TankType">
        <sequence>
          <element name="T54_StandardOmk" type="decimal" nillable="true" minOccurs="0"/>
          <element name="T54_Antal" type="integer" nillable="true" minOccurs="0"/>
          <element name="T54_StardardOmkM3" type="decimal" nillable="true" minOccurs="0"/>
          <element name="T54_M3Silo" type="decimal" nillable="true" minOccurs="0"/>
          <element name="T54_IAlt" type="decimal" nillable="true" minOccurs="0"/>
        </sequence>
      </complexType>
      <complexType name="Tilskud55Type">
        <sequence>
          <element name="T55_FasefodringIndikator" type="cap:TristateBooleanType" minOccurs="0"/>
          <element name="T55_Kapacitet" type="decimal" nillable="true" minOccurs="0"/>
          <element name="T55_StandardMiljoeEffekt" type="decimal" nillable="true" minOccurs="0"/>
          <element name="T55_TeknologiensLevetid" type="decimal" nillable="true" minOccurs="0"/>
          <element name="T55_Tilskudsgrundlag" type="decimal" nillable="true" minOccurs="0"/>
          <element name="T55_OpsamlingstankeTaellerSkjult" type="integer" nillable="true" minOccurs="0"/>
          <element name="T55_Tank1_1" type="cap:T55_TankType"/>
          <element name="T55_Tank1_2" type="cap:T55_TankType"/>
          <element name="T55_Tank1_3" type="cap:T55_TankType"/>
          <element name="T55_Tank1_4" type="cap:T55_TankType"/>
          <element name="T55_Tank1_5" type="cap:T55_TankType"/>
        </sequence>
      </complexType>
      <complexType name="T55_TankType">
        <sequence>
          <element name="T55_StandardOmk" type="decimal" nillable="true" minOccurs="0"/>
          <element name="T55_Antal" type="integer" nillable="true" minOccurs="0"/>
          <element name="T55_StardardOmkM3" type="decimal" nillable="true" minOccurs="0"/>
          <element name="T55_M3Silo" type="decimal" nillable="true" minOccurs="0"/>
          <element name="T55_IAlt" type="decimal" nillable="true" minOccurs="0"/>
        </sequence>
      </complexType>
      <complexType name="Tilskud56Type">
        <sequence>
          <element name="T56_FasefodringIndikator" type="cap:TristateBooleanType" minOccurs="0"/>
          <element name="T56_Kapacitet" type="decimal" nillable="true" minOccurs="0"/>
          <element name="T56_StandardMiljoeEffekt" type="decimal" nillable="true" minOccurs="0"/>
          <element name="T56_TeknologiensLevetid" type="decimal" nillable="true" minOccurs="0"/>
          <element name="T56_Tilskudsgrundlag" type="decimal" nillable="true" minOccurs="0"/>
          <element name="T56_OpsamlingstankeTaellerSkjult" type="integer" nillable="true" minOccurs="0"/>
          <element name="T56_Tank1_1" type="cap:T56_TankType"/>
          <element name="T56_Tank1_2" type="cap:T56_TankType"/>
          <element name="T56_Tank1_3" type="cap:T56_TankType"/>
          <element name="T56_Tank1_4" type="cap:T56_TankType"/>
          <element name="T56_Tank1_5" type="cap:T56_TankType"/>
        </sequence>
      </complexType>
      <complexType name="T56_TankType">
        <sequence>
          <element name="T56_StandardOmk" type="decimal" nillable="true" minOccurs="0"/>
          <element name="T56_Antal" type="integer" nillable="true" minOccurs="0"/>
          <element name="T56_StardardOmkM3" type="decimal" nillable="true" minOccurs="0"/>
          <element name="T56_M3Silo" type="decimal" nillable="true" minOccurs="0"/>
          <element name="T56_IAlt" type="decimal" nillable="true" minOccurs="0"/>
        </sequence>
      </complexType>
      <complexType name="Tilskudsopgoerelse5Type">
        <sequence>
          <element name="T51_TilskudsgrundlagDKKSum" type="decimal" nillable="true" minOccurs="0"/>
          <element name="T51_TilsagnsbeloebDKKSum" type="decimal" nillable="true" minOccurs="0"/>
          <element name="T52_TilskudsgrundlagDKKSum" type="decimal" nillable="true" minOccurs="0"/>
          <element name="T52_TilsagnsbeloebDKKSum" type="decimal" nillable="true" minOccurs="0"/>
          <element name="T53_TilskudsgrundlagDKKSum" type="decimal" nillable="true" minOccurs="0"/>
          <element name="T53_TilsagnsbeloebDKKSum" type="decimal" nillable="true" minOccurs="0"/>
          <element name="T54_TilskudsgrundlagDKKSum" type="decimal" nillable="true" minOccurs="0"/>
          <element name="T54_TilsagnsbeloebDKKSum" type="decimal" nillable="true" minOccurs="0"/>
          <element name="T55_TilskudsgrundlagDKKSum" type="decimal" nillable="true" minOccurs="0"/>
          <element name="T55_TilsagnsbeloebDKKSum" type="decimal" nillable="true" minOccurs="0"/>
          <element name="T56_TilskudsgrundlagDKKSum" type="decimal" nillable="true" minOccurs="0"/>
          <element name="T56_TilsagnsbeloebDKKSum" type="decimal" nillable="true" minOccurs="0"/>
          <element name="I5_SamletTilskudsgrundlagDKKSum" type="decimal" nillable="true" minOccurs="0"/>
          <element name="I5_SamletTilsagnsbeloebDKKSum" type="decimal" nillable="true" minOccurs="0"/>
        </sequence>
      </complexType>
      <complexType name="Indsats6Type">
        <sequence>
          <element name="Tilskudsberegning6" type="cap:Tilskudsberegning6Type" minOccurs="0"/>
        </sequence>
      </complexType>
      <complexType name="Tilskudsberegning6Type">
        <sequence>
          <element name="Tilskud61" type="cap:Tilskud61Type" minOccurs="0"/>
          <element name="Tilskud62" type="cap:Tilskud62Type" minOccurs="0"/>
          <element name="Tilskud63" type="cap:Tilskud63Type" minOccurs="0"/>
          <element name="Tilskud64" type="cap:Tilskud64Type" minOccurs="0"/>
          <element name="Tilskud65" type="cap:Tilskud65Type" minOccurs="0"/>
          <element name="Tilskud66" type="cap:Tilskud66Type" minOccurs="0"/>
          <element name="Tilskud67" type="cap:Tilskud67Type" minOccurs="0"/>
          <element name="Tilskud68" type="cap:Tilskud68Type" minOccurs="0"/>
          <element name="Tilskudsopgoerelse6" type="cap:Tilskudsopgoerelse6Type" minOccurs="0"/>
        </sequence>
      </complexType>
      <complexType name="Tilskud61Type">
        <sequence>
          <element name="T61_GyllefosuringIndikator" type="cap:TristateBooleanType" minOccurs="0"/>
          <element name="T61_Kapacitet" type="decimal" nillable="true" minOccurs="0"/>
          <element name="T61_StandardMiljoeEffekt" type="decimal" nillable="true" minOccurs="0"/>
          <element name="T61_TeknologiensLevetid" type="decimal" nillable="true" minOccurs="0"/>
          <element name="T61_StandardOmk" type="decimal" nillable="true" minOccurs="0"/>
          <element name="T61_Antal" type="integer" nillable="true" minOccurs="0"/>
          <element name="T61_IAlt" type="decimal" nillable="true" minOccurs="0"/>
          <element name="T61s2_StandardOmk" type="decimal" nillable="true" minOccurs="0"/>
          <element name="T61s2_Antal" type="integer" nillable="true" minOccurs="0"/>
          <element name="T61s2_IAlt" type="decimal" nillable="true" minOccurs="0"/>
          <element name="T61_Tilskudsgrundlag" type="decimal" nillable="true" minOccurs="0"/>
        </sequence>
      </complexType>
      <complexType name="Tilskud62Type">
        <sequence>
          <element name="T62_FasefodringIndikator" type="cap:TristateBooleanType" minOccurs="0"/>
          <element name="T62_Kapacitet" type="decimal" nillable="true" minOccurs="0"/>
          <element name="T62_StandardMiljoeEffekt" type="decimal" nillable="true" minOccurs="0"/>
          <element name="T62_TeknologiensLevetid" type="decimal" nillable="true" minOccurs="0"/>
          <element name="T62_LoesningVaelger" type="integer" nillable="true" minOccurs="0"/>
          <element name="T62_LoesningVaelger2" type="integer" nillable="true" minOccurs="0"/>
          <element name="T62_LoesningVaelger3" type="integer" nillable="true" minOccurs="0"/>
          <element name="T62L1_StandardOmk" type="decimal" nillable="true" minOccurs="0"/>
          <element name="T62L1_Antal" type="integer" nillable="true" minOccurs="0"/>
          <element name="T62L1_IAlt" type="decimal" nillable="true" minOccurs="0"/>
          <element name="T62L2_StandardOmk" type="decimal" nillable="true" minOccurs="0"/>
          <element name="T62L2_Antal" type="integer" nillable="true" minOccurs="0"/>
          <element name="T62L2_IAlt" type="decimal" nillable="true" minOccurs="0"/>
          <element name="T62L3_StandardOmk" type="decimal" nillable="true" minOccurs="0"/>
          <element name="T62L3_Antal" type="integer" nillable="true" minOccurs="0"/>
          <element name="T62L3_IAlt" type="decimal" nillable="true" minOccurs="0"/>
          <element name="T62_Tilskudsgrundlag" type="decimal" nillable="true" minOccurs="0"/>
        </sequence>
      </complexType>
      <complexType name="Tilskud63Type">
        <sequence>
          <element name="T63_FasefodringIndikator" type="cap:TristateBooleanType" minOccurs="0"/>
          <element name="T63_Kapacitet" type="decimal" nillable="true" minOccurs="0"/>
          <element name="T63_StandardMiljoeEffekt" type="decimal" nillable="true" minOccurs="0"/>
          <element name="T63_TeknologiensLevetid" type="decimal" nillable="true" minOccurs="0"/>
          <element name="T63_LoesningVaelger" type="integer" nillable="true" minOccurs="0"/>
          <element name="T63_LoesningVaelger2" type="integer" nillable="true" minOccurs="0"/>
          <element name="T63_LoesningVaelger3" type="integer" nillable="true" minOccurs="0"/>
          <element name="T63L1_StandardOmk" type="decimal" nillable="true" minOccurs="0"/>
          <element name="T63L1_Antal" type="integer" nillable="true" minOccurs="0"/>
          <element name="T63L1_IAlt" type="decimal" nillable="true" minOccurs="0"/>
          <element name="T63L2_StandardOmk" type="decimal" nillable="true" minOccurs="0"/>
          <element name="T63L2_Antal" type="integer" nillable="true" minOccurs="0"/>
          <element name="T63L2_IAlt" type="decimal" nillable="true" minOccurs="0"/>
          <element name="T63L3_StandardOmk" type="decimal" nillable="true" minOccurs="0"/>
          <element name="T63L3_Antal" type="integer" nillable="true" minOccurs="0"/>
          <element name="T63L3_IAlt" type="decimal" nillable="true" minOccurs="0"/>
          <element name="T63_Tilskudsgrundlag" type="decimal" nillable="true" minOccurs="0"/>
        </sequence>
      </complexType>
      <complexType name="Tilskud64Type">
        <sequence>
          <element name="T64_GyllefosuringIndikator" type="cap:TristateBooleanType" minOccurs="0"/>
          <element name="T64_Kapacitet" type="decimal" nillable="true" minOccurs="0"/>
          <element name="T64_StandardMiljoeEffekt" type="decimal" nillable="true" minOccurs="0"/>
          <element name="T64_TeknologiensLevetid" type="decimal" nillable="true" minOccurs="0"/>
          <element name="T64_StandardOmk" type="decimal" nillable="true" minOccurs="0"/>
          <element name="T64_Antal" type="integer" nillable="true" minOccurs="0"/>
          <element name="T64_IAlt" type="decimal" nillable="true" minOccurs="0"/>
          <element name="T64_StandardOmkS2" type="decimal" nillable="true" minOccurs="0"/>
          <element name="T64_AntalS2" type="integer" nillable="true" minOccurs="0"/>
          <element name="T64_IAltS2" type="decimal" nillable="true" minOccurs="0"/>
          <element name="T64_StandardOmkS3" type="decimal" nillable="true" minOccurs="0"/>
          <element name="T64_AntalS3" type="integer" nillable="true" minOccurs="0"/>
          <element name="T64_IAltS3" type="decimal" nillable="true" minOccurs="0"/>
          <element name="T64_Tilskudsgrundlag" type="decimal" nillable="true" minOccurs="0"/>
        </sequence>
      </complexType>
      <complexType name="Tilskud65Type">
        <sequence>
          <element name="T65_FasefodringIndikator" type="cap:TristateBooleanType" minOccurs="0"/>
          <element name="T65_Kapacitet" type="decimal" nillable="true" minOccurs="0"/>
          <element name="T65_StandardMiljoeEffekt" type="decimal" nillable="true" minOccurs="0"/>
          <element name="T65_TeknologiensLevetid" type="decimal" nillable="true" minOccurs="0"/>
          <element name="T65_LoesningVaelger" type="integer" nillable="true" minOccurs="0"/>
          <element name="T65_LoesningVaelger2" type="integer" nillable="true" minOccurs="0"/>
          <element name="T65_LoesningVaelger3" type="integer" nillable="true" minOccurs="0"/>
          <element name="T65L1_StandardOmk" type="decimal" nillable="true" minOccurs="0"/>
          <element name="T65L1_Antal" type="decimal" nillable="true" minOccurs="0"/>
          <element name="T65L1_IAlt" type="decimal" nillable="true" minOccurs="0"/>
          <element name="T65L2_StandardOmk" type="decimal" nillable="true" minOccurs="0"/>
          <element name="T65L2_Antal" type="decimal" nillable="true" minOccurs="0"/>
          <element name="T65L2_IAlt" type="decimal" nillable="true" minOccurs="0"/>
          <element name="T65L3_StandardOmk" type="decimal" nillable="true" minOccurs="0"/>
          <element name="T65L3_Antal" type="decimal" nillable="true" minOccurs="0"/>
          <element name="T65L3_IAlt" type="decimal" nillable="true" minOccurs="0"/>
          <element name="T65_Tilskudsgrundlag" type="decimal" nillable="true" minOccurs="0"/>
        </sequence>
      </complexType>
      <complexType name="Tilskud66Type">
        <sequence>
          <element name="T66_FasefodringIndikator" type="cap:TristateBooleanType" minOccurs="0"/>
          <element name="T66_Kapacitet" type="decimal" nillable="true" minOccurs="0"/>
          <element name="T66_StandardMiljoeEffekt" type="decimal" nillable="true" minOccurs="0"/>
          <element name="T66_TeknologiensLevetid" type="decimal" nillable="true" minOccurs="0"/>
          <element name="T66_LoesningVaelger" type="integer" nillable="true" minOccurs="0"/>
          <element name="T66_LoesningVaelger2" type="integer" nillable="true" minOccurs="0"/>
          <element name="T66_LoesningVaelger3" type="integer" nillable="true" minOccurs="0"/>
          <element name="T66L1_StandardOmk" type="decimal" nillable="true" minOccurs="0"/>
          <element name="T66L1_Antal" type="decimal" nillable="true" minOccurs="0"/>
          <element name="T66L1_IAlt" type="decimal" nillable="true" minOccurs="0"/>
          <element name="T66L2_StandardOmk" type="decimal" nillable="true" minOccurs="0"/>
          <element name="T662_Antal" type="decimal" nillable="true" minOccurs="0"/>
          <element name="T66L2_IAlt" type="decimal" nillable="true" minOccurs="0"/>
          <element name="T66L3_StandardOmk" type="decimal" nillable="true" minOccurs="0"/>
          <element name="T66L3_Antal" type="decimal" nillable="true" minOccurs="0"/>
          <element name="T66L3_IAlt" type="decimal" nillable="true" minOccurs="0"/>
          <element name="T66_Tilskudsgrundlag" type="decimal" nillable="true" minOccurs="0"/>
        </sequence>
      </complexType>
      <complexType name="Tilskud67Type">
        <sequence>
          <element name="T67_FasefodringIndikator" type="cap:TristateBooleanType" minOccurs="0"/>
          <element name="T67_Kapacitet" type="decimal" nillable="true" minOccurs="0"/>
          <element name="T67_StandardMiljoeEffekt" type="decimal" nillable="true" minOccurs="0"/>
          <element name="T67_TeknologiensLevetid" type="decimal" nillable="true" minOccurs="0"/>
          <element name="T67_LoesningVaelger" type="integer" nillable="true" minOccurs="0"/>
          <element name="T67_LoesningVaelger2" type="integer" nillable="true" minOccurs="0"/>
          <element name="T67_LoesningVaelger3" type="integer" nillable="true" minOccurs="0"/>
          <element name="T67L1_StandardOmk" type="decimal" nillable="true" minOccurs="0"/>
          <element name="T67L1_Antal" type="decimal" nillable="true" minOccurs="0"/>
          <element name="T67L1_IAlt" type="decimal" nillable="true" minOccurs="0"/>
          <element name="T67L2_StandardOmk" type="decimal" nillable="true" minOccurs="0"/>
          <element name="T67L2_Antal" type="decimal" nillable="true" minOccurs="0"/>
          <element name="T67L2_IAlt" type="decimal" nillable="true" minOccurs="0"/>
          <element name="T67L3_StandardOmk" type="decimal" nillable="true" minOccurs="0"/>
          <element name="T67L3_Antal" type="decimal" nillable="true" minOccurs="0"/>
          <element name="T67L3_IAlt" type="decimal" nillable="true" minOccurs="0"/>
          <element name="T67_Tilskudsgrundlag" type="decimal" nillable="true" minOccurs="0"/>
        </sequence>
      </complexType>
      <complexType name="Tilskud68Type">
        <sequence>
          <element name="T68_GyllefosuringIndikator" type="cap:TristateBooleanType" minOccurs="0"/>
          <element name="T68_Kapacitet" type="decimal" nillable="true" minOccurs="0"/>
          <element name="T68_StandardMiljoeEffekt" type="decimal" nillable="true" minOccurs="0"/>
          <element name="T68_TeknologiensLevetid" type="decimal" nillable="true" minOccurs="0"/>
          <element name="T68_StandardOmk" type="decimal" nillable="true" minOccurs="0"/>
          <element name="T68_Antal" type="integer" nillable="true" minOccurs="0"/>
          <element name="T68_IAlt" type="decimal" nillable="true" minOccurs="0"/>
          <element name="T68_Tilskudsgrundlag" type="decimal" nillable="true" minOccurs="0"/>
        </sequence>
      </complexType>
      <complexType name="Tilskudsopgoerelse6Type">
        <sequence>
          <element name="T61_TilskudsgrundlagDKKSum" type="decimal" nillable="true" minOccurs="0"/>
          <element name="T61_TilsagnsbeloebDKKSum" type="decimal" nillable="true" minOccurs="0"/>
          <element name="T62_TilskudsgrundlagDKKSum" type="decimal" nillable="true" minOccurs="0"/>
          <element name="T62_TilsagnsbeloebDKKSum" type="decimal" nillable="true" minOccurs="0"/>
          <element name="T63_TilskudsgrundlagDKKSum" type="decimal" nillable="true" minOccurs="0"/>
          <element name="T63_TilsagnsbeloebDKKSum" type="decimal" nillable="true" minOccurs="0"/>
          <element name="T64_TilskudsgrundlagDKKSum" type="decimal" nillable="true" minOccurs="0"/>
          <element name="T64_TilsagnsbeloebDKKSum" type="decimal" nillable="true" minOccurs="0"/>
          <element name="T65_TilskudsgrundlagDKKSum" type="decimal" nillable="true" minOccurs="0"/>
          <element name="T65_TilsagnsbeloebDKKSum" type="decimal" nillable="true" minOccurs="0"/>
          <element name="T66_TilskudsgrundlagDKKSum" type="decimal" nillable="true" minOccurs="0"/>
          <element name="T66_TilsagnsbeloebDKKSum" type="decimal" nillable="true" minOccurs="0"/>
          <element name="T67_TilskudsgrundlagDKKSum" type="decimal" nillable="true" minOccurs="0"/>
          <element name="T67_TilsagnsbeloebDKKSum" type="decimal" nillable="true" minOccurs="0"/>
          <element name="T68_TilskudsgrundlagDKKSum" type="decimal" nillable="true" minOccurs="0"/>
          <element name="T68_TilsagnsbeloebDKKSum" type="decimal" nillable="true" minOccurs="0"/>
          <element name="I6_SamletTilskudsgrundlagDKKSum" type="decimal" nillable="true" minOccurs="0"/>
          <element name="I6_SamletTilsagnsbeloebDKKSum" type="decimal" nillable="true" minOccurs="0"/>
        </sequence>
      </complexType>
      <complexType name="StatistikType">
        <sequence>
          <element name="BedriftensEjerforholdIndikator" type="cap:TristateBooleanType"/>
          <element name="EjersKoenIndikator" type="cap:TristateBooleanType"/>
          <element name="EjersAlderIndikator" type="cap:TristateBooleanType"/>
          <element name="OekoElKonventionelIndikator" type="cap:TristateBooleanType"/>
          <element name="AntalHektar" type="string" nillable="true"/>
          <element name="LandbrugsSektor" type="string" nillable="true"/>
        </sequence>
      </complexType>
      <complexType name="ProjektdataType">
        <sequence>
          <element name="TempIndikator" type="cap:TristateBooleanType"/>
          <element name="EkstraFelter" type="cap:EkstraFelterType" minOccurs="0"/>
        </sequence>
      </complexType>
      <complexType name="StatistikTilEUType">
        <sequence>
          <element name="RegistreretSelskabIndikator" type="cap:TristateBooleanType" minOccurs="0"/>
          <element name="ErKvindeIndikator" type="cap:TristateBooleanType" minOccurs="0"/>
          <element name="Under40AarIndikator" type="cap:TristateBooleanType" minOccurs="0"/>
          <element name="ErOekologiskIndikator" type="cap:TristateBooleanType" minOccurs="0"/>
          <element name="SamletArealIntervaller" type="string" nillable="true"/>
          <element name="SektorAnsoegerTilhoerer" type="decimal" nillable="true"/>
        </sequence>
      </complexType>
      <complexType name="ArbejdskraftbehovType">
        <sequence>
          <element name="SamletHaFS" type="decimal" nillable="true" minOccurs="0"/>
          <element name="FaellesskemaSamletHAIndikator" type="cap:TristateBooleanType" nillable="true" minOccurs="0"/>
          <element name="SamletAntalTimerAfgroeder" type="decimal" nillable="true" minOccurs="0"/>
          <element name="SamletAntalTimerAfgroederIndikator" type="cap:TristateBooleanType" nillable="true" minOccurs="0"/>
          <element name="SamletAntalTimerHusdyr" type="decimal" nillable="true" minOccurs="0"/>
          <element name="SamletAntalTimerHusdyrIndikator" type="cap:TristateBooleanType" nillable="true" minOccurs="0"/>
          <element name="SamletAntalTimerHusdyrOgAfgroeder" type="decimal" nillable="true" minOccurs="0"/>
          <element name="SamletAntalTimerHusdyrOgAfgroederIndikator" type="cap:TristateBooleanType" nillable="true" minOccurs="0"/>
          <element name="SamletAntalTimerIkkeOpfylder" type="decimal" nillable="true" minOccurs="0"/>
          <element name="JournalnummerFS" type="string" nillable="true" minOccurs="0"/>
          <element name="OrdningsarFS" type="integer" nillable="true" minOccurs="0"/>
          <element name="ModtagetFSDato" type="date" nillable="true" minOccurs="0"/>
          <element name="DataHenteCHRDato" type="date" nillable="true" minOccurs="0"/>
          <element name="NormFSAfgroedeSamling" type="cap:NormFSAfgroedeSamlingType" nillable="true" minOccurs="0"/>
          <element name="NormFSAfgroedeSumSamling" type="cap:NormFSAfgroedeSumSamlingType" nillable="true" minOccurs="0"/>
          <element name="NormCHRSamling" type="cap:NormCHRSamlingType" nillable="true" minOccurs="0"/>
          <element name="NormCHRSumSamling" type="cap:NormCHRSumSamlingType" nillable="true" minOccurs="0"/>
        </sequence>
      </complexType>
      <complexType name="NormFSAfgroedeSamlingType">
        <sequence>
          <element name="NormFSAfgroede" type="cap:NormFSAfgroedeType" minOccurs="0" maxOccurs="unbounded"/>
        </sequence>
      </complexType>
      <complexType name="NormFSAfgroedeType">
        <sequence>
          <element name="NormKategori" type="string" nillable="true" minOccurs="0"/>
          <element name="AfgroedeKode" type="integer" nillable="true" minOccurs="0"/>
          <element name="Afgroede" type="string" nillable="true" minOccurs="0"/>
          <element name="Marknummer" type="string" nillable="true" minOccurs="0"/>
          <element name="Markbloknummer" type="string" nillable="true" minOccurs="0"/>
          <element name="ArealMarknummer" type="decimal" nillable="true" minOccurs="0"/>
          <element name="Ekstrafelter" type="cap:EkstrafelterType" nillable="true"/>
        </sequence>
      </complexType>
      <complexType name="NormFSAfgroedeSumSamlingType">
        <sequence>
          <element name="NormFSAfgroedeSum" type="cap:NormFSAfgroedeSumType" minOccurs="0" maxOccurs="unbounded"/>
        </sequence>
      </complexType>
      <complexType name="NormFSAfgroedeSumType">
        <sequence>
          <element name="NormKategoriSum" type="string" nillable="true" minOccurs="0"/>
          <element name="ArealPerNormkategoriSum" type="decimal" nillable="true" minOccurs="0"/>
          <element name="NormtimeSats" type="decimal" nillable="true" minOccurs="0"/>
          <element name="NormtimerPerKategoriSum" type="decimal" nillable="true" minOccurs="0"/>
          <element name="Ekstrafelter" type="cap:EkstrafelterType" nillable="true"/>
        </sequence>
      </complexType>
      <complexType name="NormCHRSamlingType">
        <sequence>
          <element name="NormCHR" type="cap:NormCHRType" minOccurs="0" maxOccurs="unbounded"/>
        </sequence>
      </complexType>
      <complexType name="NormCHRType">
        <sequence>
          <element name="HusdyrKategoriTekst" type="string" nillable="true"/>
          <element name="CHRNr" type="integer" nillable="true"/>
          <element name="BesaetningsNummer" type="integer" nillable="true"/>
          <element name="VirksomhedsartTekst" type="string" nillable="true"/>
          <element name="BesaetningsType" type="string" nillable="true"/>
          <element name="AntalDyr" type="integer" nillable="true"/>
          <element name="BeregnetAntalDyr" type="decimal" nillable="true"/>
          <element name="Ekstrafelter" type="cap:EkstrafelterType" nillable="true"/>
        </sequence>
      </complexType>
      <complexType name="NormCHRSumSamlingType">
        <sequence>
          <element name="NormCHRSum" type="cap:NormCHRSumType" minOccurs="0" maxOccurs="unbounded"/>
        </sequence>
      </complexType>
      <complexType name="NormCHRSumType">
        <sequence>
          <element name="HusdyrNormkategoriSum" type="string" nillable="true"/>
          <element name="HusdyrKategoriSum" type="decimal" nillable="true"/>
          <element name="HusdyrNormtimeSats" type="decimal" nillable="true"/>
          <element name="TimerHusdyrKategoriSum" type="decimal" nillable="true"/>
          <element name="Ekstrafelter" type="cap:EkstrafelterType" nillable="true"/>
        </sequence>
      </complexType>
      <complexType name="EkstrafelterGentagetSamlingType">
        <sequence>
          <element name="EkstrafelterGentagetType" type="cap:EkstrafelterType" minOccurs="0" maxOccurs="unbounded"/>
        </sequence>
      </complexType>
      <complexType name="EkstrafelterType">
        <sequence>
          <element name="String1" type="string" nillable="true" minOccurs="0"/>
          <element name="String2" type="string" nillable="true" minOccurs="0"/>
          <element name="String3" type="string" nillable="true" minOccurs="0"/>
          <element name="String4" type="string" nillable="true" minOccurs="0"/>
          <element name="String5" type="string" nillable="true" minOccurs="0"/>
          <element name="integer1" type="integer" nillable="true" minOccurs="0"/>
          <element name="integer2" type="integer" nillable="true" minOccurs="0"/>
          <element name="integer3" type="integer" nillable="true" minOccurs="0"/>
          <element name="integer4" type="integer" nillable="true" minOccurs="0"/>
          <element name="integer5" type="integer" nillable="true" minOccurs="0"/>
          <element name="Decimal1" type="decimal" nillable="true" minOccurs="0"/>
          <element name="Decimal2" type="decimal" nillable="true" minOccurs="0"/>
          <element name="Decimal3" type="decimal" nillable="true" minOccurs="0"/>
          <element name="Decimal4" type="decimal" nillable="true" minOccurs="0"/>
          <element name="Decimal5" type="decimal" nillable="true" minOccurs="0"/>
          <element name="Indikator1" type="cap:TristateBooleanType" minOccurs="0"/>
          <element name="Indikator2" type="cap:TristateBooleanType" minOccurs="0"/>
          <element name="Indikator3" type="cap:TristateBooleanType" minOccurs="0"/>
          <element name="Indikator4" type="cap:TristateBooleanType" minOccurs="0"/>
          <element name="Indikator5" type="cap:TristateBooleanType" minOccurs="0"/>
          <element name="Dato1" type="date" nillable="true"/>
          <element name="Dato2" type="date" nillable="true"/>
          <element name="Dato3" type="date" nillable="true"/>
          <element name="Dato4" type="date" nillable="true"/>
          <element name="Dato5" type="date" nillable="true"/>
        </sequence>
      </complexType>
      <complexType name="BilagType">
        <sequence>
          <element name="BemaerkningSamling" type="cap:BemaerkningSamlingType" minOccurs="0"/>
          <element name="TilbudSamling" type="cap:TilbudSamlingType" minOccurs="0"/>
          <element name="AntalTilbudIndsats1Bilag" type="integer" nillable="true" minOccurs="0"/>
          <element name="TilladelserSamling" type="cap:TilladelserSamlingType" minOccurs="0"/>
          <element name="AntalTilladelserBilag" type="integer" nillable="true" minOccurs="0"/>
          <element name="BilagEkstraFelter" type="cap:EkstraFelterType" minOccurs="0"/>
        </sequence>
      </complexType>
      <complexType name="BemaerkningSamlingType">
        <sequence>
          <element name="SeDokumenterNoden" type="string" nillable="true" minOccurs="0"/>
        </sequence>
      </complexType>
      <complexType name="TilbudSamlingType">
        <sequence>
          <element name="SeDokumenterNoden" type="string" nillable="true" minOccurs="0"/>
        </sequence>
      </complexType>
      <complexType name="TilladelserSamlingType">
        <sequence>
          <element name="SeDokumenterNoden" type="string" nillable="true" minOccurs="0"/>
        </sequence>
      </complexType>
      <complexType name="KlageType">
        <sequence>
          <element name="KlageSamling" type="cap:KlageSamlingType" minOccurs="0"/>
          <element name="KlageEkstraFelter" type="cap:EkstraFelterType" minOccurs="0"/>
        </sequence>
      </complexType>
      <complexType name="KlageSamlingType">
        <sequence>
          <element name="SeDokumenterNoden" type="string" nillable="true" minOccurs="0"/>
        </sequence>
      </complexType>
      <complexType name="EkstraFelterSamlingType">
        <sequence>
          <element name="EkstraFelter" type="cap:EkstraFelterType" minOccurs="0"/>
          <element name="GentagedeEkstraFelter" type="cap:EkstraFelterType" minOccurs="0" maxOccurs="unbounded"/>
        </sequence>
      </complexType>
      <complexType name="EkstraFelterType">
        <sequence>
          <element name="EkstraString1" type="string" nillable="true" minOccurs="0"/>
          <element name="EkstraString2" type="string" nillable="true" minOccurs="0"/>
          <element name="EkstraString3" type="string" nillable="true" minOccurs="0"/>
          <element name="EkstraString4" type="string" nillable="true" minOccurs="0"/>
          <element name="EkstraString5" type="string" nillable="true" minOccurs="0"/>
          <element name="EkstraString6" type="string" nillable="true" minOccurs="0"/>
          <element name="EkstraString7" type="string" nillable="true" minOccurs="0"/>
          <element name="EkstraString8" type="string" nillable="true" minOccurs="0"/>
          <element name="EkstraString9"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ecimal4" type="decimal" nillable="true" minOccurs="0"/>
          <element name="EkstraDecimal5" type="decimal" nillable="true" minOccurs="0"/>
          <element name="EkstraDecimal6" type="decimal" nillable="true" minOccurs="0"/>
          <element name="EkstraDecimal7" type="decimal" nillable="true" minOccurs="0"/>
          <element name="EkstraDecimal8" type="decimal" nillable="true" minOccurs="0"/>
          <element name="EkstraDecimal9" type="decimal" nillable="true" minOccurs="0"/>
          <element name="EkstraDecimal10" type="decimal" nillable="true" minOccurs="0"/>
          <element name="EkstraDato1" type="date" nillable="true" minOccurs="0"/>
          <element name="EkstraDato2" type="date" nillable="true" minOccurs="0"/>
          <element name="EkstraDato3" type="date" nillable="true" minOccurs="0"/>
          <element name="EkstraDato4" type="date" nillable="true" minOccurs="0"/>
          <element name="EkstraDato5" type="date" nillable="true" minOccurs="0"/>
          <element name="EkstraDato6" type="date" nillable="true" minOccurs="0"/>
          <element name="EkstraDato7" type="date" nillable="true" minOccurs="0"/>
          <element name="EkstraDato8" type="date" nillable="true" minOccurs="0"/>
          <element name="EkstraDato9" type="date" nillable="true" minOccurs="0"/>
          <element name="EkstraDato10" type="date" nillable="true" minOccurs="0"/>
          <element name="EkstraIndikator1" type="cap:TristateBooleanType" minOccurs="0"/>
          <element name="EkstraIndikator2" type="cap:TristateBooleanType" minOccurs="0"/>
          <element name="EkstraIndikator3" type="cap:TristateBooleanType" minOccurs="0"/>
          <element name="EkstraIndikator4" type="cap:TristateBooleanType" minOccurs="0"/>
          <element name="EkstraIndikator5" type="cap:TristateBooleanType" minOccurs="0"/>
          <element name="EkstraIndikator6" type="cap:TristateBooleanType" minOccurs="0"/>
          <element name="EkstraIndikator7" type="cap:TristateBooleanType" minOccurs="0"/>
          <element name="EkstraIndikator8" type="cap:TristateBooleanType" minOccurs="0"/>
          <element name="EkstraIndikator9" type="cap:TristateBooleanType" minOccurs="0"/>
          <element name="EkstraIndikator10" type="cap:TristateBooleanType" minOccurs="0"/>
          <element name="EkstraInteger1" type="integer" nillable="true" minOccurs="0"/>
          <element name="EkstraInteger2" type="integer" nillable="true" minOccurs="0"/>
          <element name="EkstraInteger3" type="integer" nillable="true" minOccurs="0"/>
          <element name="EkstraInteger4" type="integer" nillable="true" minOccurs="0"/>
          <element name="EkstraInteger5" type="integer" nillable="true" minOccurs="0"/>
          <element name="EkstraInteger6" type="integer" nillable="true" minOccurs="0"/>
          <element name="EkstraInteger7" type="integer" nillable="true" minOccurs="0"/>
          <element name="EkstraInteger8" type="integer" nillable="true" minOccurs="0"/>
          <element name="EkstraInteger9" type="integer" nillable="true" minOccurs="0"/>
          <element name="EkstraInteger10" type="integer" nillable="true" minOccurs="0"/>
        </sequence>
      </complexType>
      <complexType name="PlanNoegleType">
        <sequence>
          <element name="PlanVersionNummer" type="integer" nillable="true" minOccurs="0"/>
          <element name="PlanAarIdentifikator" type="cap:PlanAarIdentifikatorType" nillable="true"/>
          <element name="PlanTypeKode" type="cap:PlanTypeKodeType"/>
          <element name="PlanNavn" type="cap:PlanNavnType"/>
          <element name="CustomerKeyStructure" type="cap:CustomerKeyStructureType"/>
        </sequence>
      </complexType>
      <complexType name="SigneringsLinjeSamlingType">
        <sequence>
          <element name="SigneringsLinje" type="cap:SigneringsLinjeType" minOccurs="0" maxOccurs="unbounded"/>
        </sequence>
      </complexType>
      <complexType name="SigneringsLinjeType">
        <sequence>
          <element name="SigneringsTekst1" type="string" nillable="true"/>
          <element name="SigneringsTekstFremhaevetIndikator1" type="cap:TristateBooleanType"/>
          <element name="SigneringsTekst2" type="string" nillable="true"/>
          <element name="SigneringsTekstFremhaevetIndikator2" type="cap:TristateBooleanType"/>
          <element name="SigneringsTekst3" type="string" nillable="true"/>
          <element name="SigneringsTekstFremhaevetIndikator3" type="cap:TristateBooleanType"/>
          <element name="SigneringsTekst4" type="string" nillable="true"/>
          <element name="SigneringsTekstFremhaevetIndikator4" type="cap:TristateBooleanType"/>
        </sequence>
      </complexType>
      <complexType name="SigneringsTekstType">
        <sequence>
          <element name="SigneringsLinjeSamling" type="cap:SigneringsLinjeSamlingType" minOccurs="0"/>
        </sequence>
      </complexType>
      <complexType name="CustomerKeyStructureType">
        <sequence>
          <element name="CustomerPrimaryTypeName" type="string" nillable="true" minOccurs="0"/>
          <element name="CustomerSecondaryTypeName" type="string" nillable="true" minOccurs="0"/>
          <element name="CustomerPrimaryNumber" type="string" nillable="true" minOccurs="0"/>
          <element name="CustomerSecondaryNumber" type="string" nillable="true" minOccurs="0"/>
        </sequence>
      </complexType>
      <complexType name="DokumentationType">
        <sequence>
          <element name="Ansoeger_OverDragDok" type="cap:FilIndholdType" nillable="true" minOccurs="0"/>
          <element name="Projekt_TidlLignProjekterAMDok" type="cap:FilIndholdType" nillable="true" minOccurs="0"/>
          <element name="BemaerkningSamling" type="cap:DokuSamlingType" minOccurs="0"/>
          <element name="Bemaerkning830TimerSamling" type="cap:Bemaerkning830TimerSamlingType" minOccurs="0"/>
          <element name="TilbudSamling" type="cap:DokuSamlingType" minOccurs="0"/>
          <element name="TilladelseSamling" type="cap:DokuSamlingType" minOccurs="0"/>
          <element name="KlageSamling" type="cap:DokuSamlingType" minOccurs="0"/>
          <element name="EkstraFilIndhold1" type="cap:FilIndholdType" nillable="true" minOccurs="0"/>
          <element name="EkstraFilIndhold2" type="cap:FilIndholdType" nillable="true" minOccurs="0"/>
          <element name="EkstraDokuSamling" type="cap:DokuSamlingType" minOccurs="0"/>
        </sequence>
      </complexType>
      <complexType name="DokuSamlingType">
        <sequence>
          <element name="Dokument" type="cap:DokuType" minOccurs="0" maxOccurs="unbounded"/>
        </sequence>
      </complexType>
      <complexType name="DokuType">
        <sequence>
          <element name="DatoTid" type="dateTime" nillable="true"/>
          <element name="Beskrivelse" type="string" nillable="true"/>
          <element name="FilIndhold" type="cap:FilIndholdType" nillable="true"/>
          <element name="LaastIndikator" type="cap:TristateBooleanType"/>
          <element name="EkstraString1" type="string" nillable="true"/>
          <element name="EkstraString2" type="string" nillable="true"/>
          <element name="EkstraIndikator1" type="cap:TristateBooleanType"/>
          <element name="EkstraIndikator2" type="cap:TristateBooleanType"/>
        </sequence>
      </complexType>
      <complexType name="Bemaerkning830TimerSamlingType">
        <sequence>
          <element name="Bemaerkning830" type="cap:Bemaerkning830Type" minOccurs="0" maxOccurs="unbounded"/>
        </sequence>
      </complexType>
      <complexType name="Bemaerkning830Type">
        <sequence>
          <element name="BemaerkningDatoOgTidspunkt830" type="dateTime" nillable="true"/>
          <element name="BemaerkningTekst830" type="string" nillable="true"/>
          <element name="BemaerkDok830" type="cap:FilIndholdType" nillable="true" minOccurs="0"/>
          <element name="BemaerkningLaastIndikator830" type="cap:TristateBooleanType"/>
        </sequence>
      </complexType>
      <complexType name="SystemDataType">
        <annotation>
          <documentation>Indeholder elementer der identificerer skemainstansen unikt og i relation til en konkret sag. Disse felter udfyldes af workflowet, og kan ikke ændres af brugeren.</documentation>
        </annotation>
        <sequence>
          <element name="Ordning" type="string" minOccurs="0"/>
          <element name="Sagstype" type="string" minOccurs="0"/>
          <element name="OrdningsAar" type="string" minOccurs="0"/>
          <element name="JournalNummer" type="string" minOccurs="0"/>
          <element name="ModtagetDato" type="date" nillable="true" minOccurs="0"/>
          <element name="SkemaDataVersion" type="string" minOccurs="0"/>
          <element name="SkemaIdentifikation" type="cap:SkemaIdentifikationType" nillable="true" minOccurs="0"/>
          <element name="SkemaInfoPathVersion" type="string" minOccurs="0"/>
          <element name="PlanNoegle" type="cap:PlanNoegleType" minOccurs="0">
            <annotation>
              <documentation>Skal kun være i skemaer, der har integration til IMK</documentation>
            </annotation>
          </element>
        </sequence>
      </complexType>
      <simpleType name="AddressType">
        <restriction base="string">
          <minLength value="0"/>
          <maxLength value="255"/>
        </restriction>
      </simpleType>
      <simpleType name="CustomerNotificationPreferenceType">
        <restriction base="string"/>
      </simpleType>
      <simpleType name="EmailAddressType">
        <restriction base="string"/>
      </simpleType>
      <simpleType name="FilIndholdType">
        <restriction base="base64Binary"/>
      </simpleType>
      <simpleType name="FullNameType">
        <restriction base="string">
          <minLength value="0"/>
          <maxLength value="255"/>
        </restriction>
      </simpleType>
      <simpleType name="MobileNumberType">
        <restriction base="string"/>
      </simpleType>
      <simpleType name="PlanNavnType">
        <restriction base="string"/>
      </simpleType>
      <simpleType name="PlanTypeKodeType">
        <restriction base="string"/>
      </simpleType>
      <simpleType name="PlanAarIdentifikatorType">
        <restriction base="int"/>
      </simpleType>
      <simpleType name="SkemaIdentifikationType">
        <annotation>
          <documentation>Samtlige printede versioner af skemaer indeholder den unikke skemaidentifikation fra instansen af skemaet i bundtekst på den. Denne vil kunne bruges til at linke en papirversion af skema til den gemte elektroniske version og dermed til den sag som skemaet tilhører </documentation>
        </annotation>
        <restriction base="string">
          <maxLength value="45"/>
        </restriction>
      </simpleType>
      <simpleType name="TristateBooleanType">
        <restriction base="nonNegativeInteger">
          <minInclusive value="0"/>
          <maxInclusive value="2"/>
        </restriction>
      </simpleType>
    </schema>
  </Schema>
  <Schema ID="Schema2" Namespace="urn:lbst:intern">
    <schema xmlns:cap="urn:lbst:intern" xmlns="http://www.w3.org/2001/XMLSchema" targetNamespace="urn:lbst:intern">
      <element name="MT2019_Ansoegning" type="cap:MT2019_AnsoegningType"/>
      <element name="DigitalSignatur">
        <complexType>
          <sequence>
            <element ref="cap:signatures"/>
          </sequence>
        </complexType>
      </element>
      <element name="signatures">
        <complexType>
          <sequence>
            <any namespace="http://www.w3.org/2000/09/xmldsig#" processContents="lax" minOccurs="0" maxOccurs="unbounded"/>
          </sequence>
        </complexType>
      </element>
      <complexType name="MT2019_AnsoegningType">
        <sequence>
          <element name="SkemaData" type="cap:SkemaDataType" minOccurs="0"/>
          <element name="Dokumentation" type="cap:DokumentationType" minOccurs="0"/>
          <element name="SystemData" type="cap:SystemDataType" minOccurs="0"/>
          <element ref="cap:DigitalSignatur" minOccurs="0"/>
        </sequence>
        <anyAttribute namespace="http://www.w3.org/XML/1998/namespace" processContents="lax"/>
      </complexType>
      <complexType name="SkemaDataType">
        <sequence>
          <element name="DatakildeVersion_018" type="string" nillable="true">
            <annotation>
              <documentation>Versionsstyring af datakilden. Når der foretages datakildeændringer, der medfører ændringer i XPaths til felter, skal versionsnummeret tælles en op.</documentation>
            </annotation>
          </element>
          <element name="XMLUploadIndikator" type="cap:TristateBooleanType" default="2" minOccurs="0">
            <annotation>
              <documentation>Skal kun være i datakillden, når der er XML-upload til skemaet. Spørg VIBS.</documentation>
            </annotation>
          </element>
          <element name="SkemaParametre" type="cap:SkemaParametreType" minOccurs="0"/>
          <element name="Ansoeger" type="cap:AnsoegerType" minOccurs="0"/>
          <element name="Projekt" type="cap:ProjektType" minOccurs="0"/>
          <element name="Indsats1" type="cap:Indsats1Type" minOccurs="0"/>
          <element name="Indsats2" type="cap:Indsats2Type" minOccurs="0"/>
          <element name="Indsats3" type="cap:Indsats3Type" minOccurs="0"/>
          <element name="Indsats4" type="cap:Indsats4Type" minOccurs="0"/>
          <element name="Indsats5" type="cap:Indsats5Type" minOccurs="0"/>
          <element name="Indsats6" type="cap:Indsats6Type" minOccurs="0"/>
          <element name="Statistik" type="cap:StatistikType" minOccurs="0"/>
          <element name="Projektdata" type="cap:ProjektdataType" minOccurs="0"/>
          <element name="StatistikTilEU" type="cap:StatistikTilEUType" minOccurs="0"/>
          <element name="Arbejdskraftbehov" type="cap:ArbejdskraftbehovType" minOccurs="0"/>
          <element name="Bilag" type="cap:BilagType" minOccurs="0"/>
          <element name="Klage" type="cap:KlageType" minOccurs="0"/>
          <element name="EkstraFelter" type="cap:EkstraFelterSamlingType" minOccurs="0"/>
          <element name="SigneringsTekst" type="cap:SigneringsTekstType" minOccurs="0"/>
        </sequence>
      </complexType>
      <complexType name="SkemaParametreType">
        <sequence>
          <element name="ID" type="string" nillable="true"/>
          <element name="Omkostningsart" type="string" nillable="true"/>
          <element name="HentMarkkortIndikator" type="cap:TristateBooleanType"/>
          <element name="StandardpriserIndikator" type="cap:TristateBooleanType"/>
          <element name="ManueltTilsagnIndikator" type="cap:TristateBooleanType"/>
          <element name="EkstraFelter" type="cap:EkstraFelterType" minOccurs="0"/>
        </sequence>
      </complexType>
      <complexType name="AnsoegerType">
        <sequence>
          <element name="AnsoegningsRunde" type="integer" nillable="true"/>
          <element name="AnsoegningsAar" type="integer" nillable="true"/>
          <element name="Kunde" type="cap:KundeType" minOccurs="0"/>
          <element name="KonsulentOgKontaktperson" type="cap:KonsulentOgKontaktpersonType" minOccurs="0"/>
          <element name="Timer830Regel" type="cap:Timer830RegelType" minOccurs="0"/>
          <element name="KvitteringSendtIndikator" type="cap:TristateBooleanType"/>
          <element name="AendringtilsagnSektionSkjulerIndikator" type="cap:TristateBooleanType"/>
          <element name="AnsoegOmAendrForlaengElOverdragIndikator" type="cap:TristateBooleanType"/>
          <element name="ProjektAendringsIndikator" type="cap:TristateBooleanType"/>
          <element name="BeskrivelseAfAendring" type="string" nillable="true"/>
          <element name="ForlaengelseIndikator" type="cap:TristateBooleanType"/>
          <element name="NyForventetAfslutDato" type="date" nillable="true"/>
          <element name="BeskrivelseAfForlaengelse" type="string" nillable="true"/>
          <element name="OverdragelseIndikator" type="cap:TristateBooleanType"/>
          <element name="ErhverversCVR" type="string" nillable="true"/>
          <element name="OverdragelsesDato" type="date" nillable="true"/>
          <element name="BegrundOverdragelse" type="string" nillable="true"/>
          <element name="OverdragDok" type="cap:FilIndholdType" nillable="true" minOccurs="0"/>
          <element name="BudgetAendringsIndikator" type="cap:TristateBooleanType"/>
          <element name="FrafaldAnsIndikator" type="cap:TristateBooleanType"/>
          <element name="FrafaldAnsBeskrivelse" type="string" nillable="true"/>
          <element name="FrafaldAnsBemaerkning" type="string" nillable="true"/>
          <element name="AendrForlaengElOverdragVal" type="integer" nillable="true"/>
          <element name="ErklaeringIndikator" type="cap:TristateBooleanType"/>
          <element name="ErklaeringsVistTekstIndikator" type="cap:TristateBooleanType"/>
          <element name="ErklaeringkKnapTekst" type="string" nillable="true"/>
          <element name="EkstraFelter" type="cap:EkstraFelterType" minOccurs="0"/>
        </sequence>
      </complexType>
      <complexType name="KundeType">
        <sequence>
          <element name="KundeStamkort" type="cap:KundeStamkortType" minOccurs="0"/>
        </sequence>
      </complexType>
      <complexType name="KundeStamkortType">
        <sequence>
          <element name="CustomerKeyStructure" type="cap:CustomerKeyStructureType"/>
          <element name="CustomerFullName" type="cap:FullNameType" nillable="true" minOccurs="0"/>
          <element name="Address1" type="cap:AddressType" nillable="true" minOccurs="0"/>
          <element name="Address2" type="cap:AddressType" nillable="true" minOccurs="0"/>
          <element name="Address3" type="cap:AddressType" nillable="true" minOccurs="0"/>
          <element name="Address4" type="cap:AddressType" nillable="true" minOccurs="0"/>
          <element name="Address5" type="cap:AddressType" nillable="true" minOccurs="0"/>
          <element name="Address6" type="cap:AddressType" nillable="true" minOccurs="0"/>
          <element name="Address7" type="cap:AddressType" nillable="true" minOccurs="0"/>
          <element name="CustomerCommunicationPreference" type="cap:CustomerNotificationPreferenceType" nillable="true" minOccurs="0"/>
          <element name="CustomerNotificationPreference" type="cap:CustomerNotificationPreferenceType" nillable="true" minOccurs="0"/>
          <element name="EmailAddress" type="cap:EmailAddressType" nillable="true" minOccurs="0"/>
          <element name="MobileNumber" type="cap:MobileNumberType" nillable="true" minOccurs="0"/>
        </sequence>
      </complexType>
      <complexType name="KonsulentOgKontaktpersonType">
        <sequence>
          <element name="KonsulentTilknyttetIndikator" type="cap:TristateBooleanType"/>
          <element name="KonsulentNavn" type="string" nillable="true"/>
          <element name="KonsulentVirk" type="string" nillable="true"/>
          <element name="KonsulentTelefon" type="integer" nillable="true"/>
          <element name="KonsulentMail" type="string" nillable="true"/>
          <element name="KontaktPersonIndikator" type="cap:TristateBooleanType"/>
          <element name="KonsulentKontaktPersonIndikator" type="cap:TristateBooleanType"/>
          <element name="KontaktPersonNavn" type="string" nillable="true"/>
          <element name="KontaktPersonTelefon" type="integer" nillable="true"/>
          <element name="KontaktPersonEmail" type="string" nillable="true"/>
        </sequence>
      </complexType>
      <complexType name="Timer830RegelType">
        <sequence>
          <element name="Timer830Opfyldt" type="cap:TristateBooleanType"/>
          <element name="Timer830BeregnetTimer" type="decimal" nillable="true" minOccurs="0"/>
          <element name="Timer830IndlaestDato" type="date" nillable="true"/>
          <element name="Bemaerkning830TimerBegrundelse" type="string" nillable="true"/>
        </sequence>
      </complexType>
      <complexType name="ProjektType">
        <sequence>
          <element name="ProjektTitel" type="string" nillable="true" minOccurs="0"/>
          <element name="BudgetOmraade" type="cap:BudgetOmraadeType" minOccurs="0"/>
          <element name="IndsatsOmraade" type="cap:IndsatsOmraadeType" minOccurs="0"/>
          <element name="Prioritering" type="cap:PrioriteringType" minOccurs="0"/>
          <element name="ProjektBeskrivelse" type="string" nillable="true" minOccurs="0"/>
          <element name="ProjektStartDatoVedIndsendIndikator" type="cap:TristateBooleanType"/>
          <element name="KravEllerPaabudIndikator" type="cap:TristateBooleanType"/>
          <element name="KravEllerPaabudBeskrivelse" type="string" nillable="true" minOccurs="0"/>
          <element name="Tilladelser" type="cap:TilladelserType" minOccurs="0"/>
          <element name="TilbudslovOgUdbetalingsregler" type="cap:TilbudslovOgUdbetalingsreglerType" minOccurs="0"/>
          <element name="HandelMellemAfhaengigeParterIndikator" type="cap:TristateBooleanType"/>
          <element name="HandelMellemAfhaengigeParterBeskrivelse" type="string" nillable="true" minOccurs="0"/>
          <element name="OplysningerOmMomsIndikator" type="cap:TristateBooleanType"/>
          <element name="AnsoegerMomsRegistIndikator" type="cap:TristateBooleanType"/>
          <element name="AnsoegerBaererMomsIndikator" type="cap:TristateBooleanType"/>
          <element name="AnsoegerBevisIkkeBaererMomsIndikator" type="cap:TristateBooleanType"/>
          <element name="OplysningerOmSkovIndikator" type="cap:TristateBooleanType"/>
          <element name="OplysningerOmSkovBeskrivelse" type="string" nillable="true" minOccurs="0"/>
          <element name="OplysningerOmHjemmesideIndikator" type="cap:TristateBooleanType"/>
          <element name="OplysningerOmHjemmesideBeskrivelse" type="string" nillable="true" minOccurs="0"/>
          <element name="TidligereLignendeProjekter" type="cap:TidligereLignendeProjekterType" minOccurs="0"/>
          <element name="EvtOevrigeTilskud" type="cap:EvtOevrigeTilskudType" minOccurs="0"/>
          <element name="OekologiStatus" type="cap:OekologiStatusType" minOccurs="0"/>
          <element name="EkstraFelter" type="cap:EkstraFelterType" minOccurs="0"/>
        </sequence>
      </complexType>
      <complexType name="BudgetOmraadeType">
        <sequence>
          <element name="BudgetOmraadeValgt" type="integer" nillable="true"/>
          <element name="BudgetOmraade1" type="cap:TristateBooleanType"/>
          <element name="BudgetOmraade2" type="cap:TristateBooleanType"/>
        </sequence>
      </complexType>
      <complexType name="IndsatsOmraadeType">
        <sequence>
          <element name="IndsatsOmraadeValgt" type="integer" nillable="true"/>
          <element name="IndsatsOmraade1" type="cap:TristateBooleanType"/>
          <element name="IndsatsOmraade2" type="cap:TristateBooleanType"/>
          <element name="IndsatsOmraade3" type="cap:TristateBooleanType"/>
          <element name="IndsatsOmraade4" type="cap:TristateBooleanType"/>
          <element name="IndsatsOmraade5" type="cap:TristateBooleanType"/>
          <element name="IndsatsOmraade6" type="cap:TristateBooleanType"/>
        </sequence>
      </complexType>
      <complexType name="PrioriteringType">
        <sequence>
          <element name="Prioritering1" type="decimal" nillable="true" minOccurs="0"/>
          <element name="Prioritering2" type="decimal" nillable="true" minOccurs="0"/>
          <element name="Prioritering3" type="decimal" nillable="true" minOccurs="0"/>
          <element name="Prioritering4" type="decimal" nillable="true" minOccurs="0"/>
          <element name="Prioritering5" type="decimal" nillable="true" minOccurs="0"/>
          <element name="Prioritering6" type="decimal" nillable="true" minOccurs="0"/>
          <element name="Prioritering7" type="decimal" nillable="true" minOccurs="0"/>
          <element name="Prioritering8" type="decimal" nillable="true" minOccurs="0"/>
          <element name="Prioritering9" type="decimal" nillable="true" minOccurs="0"/>
          <element name="Prioritering10" type="decimal" nillable="true" minOccurs="0"/>
        </sequence>
      </complexType>
      <complexType name="TilladelserType">
        <sequence>
          <element name="TilladelseKraevesIndikator" type="cap:TristateBooleanType" minOccurs="0"/>
          <element name="TilladelseSamling" type="cap:TilladelseSamlingType" minOccurs="0"/>
          <element name="AntalOpnaaedeTilladelser" type="integer" nillable="true" minOccurs="0"/>
        </sequence>
      </complexType>
      <complexType name="TilladelseSamlingType">
        <sequence>
          <element name="TilladelseGentaget" type="cap:TilladelseGentagetType" minOccurs="0" maxOccurs="unbounded"/>
        </sequence>
      </complexType>
      <complexType name="TilladelseGentagetType">
        <sequence>
          <element name="TilladelseNavn" type="string" nillable="true"/>
          <element name="Myndighed" type="string" nillable="true"/>
          <element name="TilladelseOpnaaetIndikator" type="cap:TristateBooleanType"/>
          <element name="Dato" type="date"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TilbudslovOgUdbetalingsreglerType">
        <sequence>
          <element name="DKUdbudIndikator" type="cap:TristateBooleanType" minOccurs="0"/>
          <element name="DKUdbudBeskrivelse" type="string" nillable="true" minOccurs="0"/>
          <element name="EUUdbudIndikator" type="cap:TristateBooleanType" minOccurs="0"/>
          <element name="EUUdbudBeskrivelse" type="string" nillable="true" minOccurs="0"/>
        </sequence>
      </complexType>
      <complexType name="TidligereLignendeProjekterType">
        <sequence>
          <element name="HentTidligereProjektIndikator" type="cap:TristateBooleanType"/>
          <element name="TidligereLignendeProjekterSamling" type="cap:TidligereLignendeProjekterSamlingType" minOccurs="0"/>
          <element name="TidligereLignendeProjekterAMSamling" type="cap:TidligereLignendeProjekterAMSamlingType" minOccurs="0"/>
          <element name="TidligereLignendeProjekterAMDok" type="cap:FilIndholdType" nillable="true" minOccurs="0"/>
        </sequence>
      </complexType>
      <complexType name="TidligereLignendeProjekterSamlingType">
        <sequence>
          <element name="TidligereLignendeProjekterGentaget" type="cap:TidligereLignendeProjekterGentagetType" minOccurs="0" maxOccurs="unbounded"/>
        </sequence>
      </complexType>
      <complexType name="TidligereLignendeProjekterGentagetType">
        <sequence>
          <element name="TidlLignProTilskudsordning" type="string" nillable="true"/>
          <element name="TidlLignProJournalNummer" type="string" nillable="true"/>
          <element name="TidlLignProBeloeb" type="decimal" nillable="true"/>
          <element name="TidlLignProUdbBeloeb" type="decimal" nillable="true"/>
          <element name="TidlLignProBeskrivelse" type="string"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TidligereLignendeProjekterAMSamlingType">
        <sequence>
          <element name="TidligereLignendeProjekterAMGentaget" type="cap:TidligereLignendeProjekterAMGentagetType" minOccurs="0" maxOccurs="unbounded"/>
        </sequence>
      </complexType>
      <complexType name="TidligereLignendeProjekterAMGentagetType">
        <sequence>
          <element name="TidligereLignendeProjekterAMProTitel" type="string" nillable="true"/>
          <element name="TidligereLignendeProjekterAMJournNr" type="string" nillable="true"/>
          <element name="TidligereLignendeProjekterAMBeloeb" type="decimal" nillable="true"/>
          <element name="TidligereLignendeProjekterAMBeskriv" type="string"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EvtOevrigeTilskudType">
        <sequence>
          <element name="SoegtAndenOffentligStoetteIndikator" type="cap:TristateBooleanType" minOccurs="0"/>
          <element name="SoegtAndenOffentligStoetteSum" type="decimal" nillable="true"/>
          <element name="ForventesIndtaegtIndikator" type="cap:TristateBooleanType" minOccurs="0"/>
          <element name="ForventesIndtaegtSum" type="decimal" nillable="true"/>
          <element name="ProjektDelAfEntrepriseIndikator" type="cap:TristateBooleanType" minOccurs="0"/>
          <element name="EntrepriseSum" type="decimal" nillable="true"/>
          <element name="EvtOevrigeTilskudGentagetSamlinger" type="cap:EvtOevrigeTilskudGentagetSamlingerType" minOccurs="0"/>
        </sequence>
      </complexType>
      <complexType name="EvtOevrigeTilskudGentagetSamlingerType">
        <sequence>
          <element name="EvtOevrigeTilskudSamling" type="cap:EvtOevrigeTilskudSamlingType" minOccurs="0"/>
          <element name="ForventesindtaegtSamling" type="cap:ForventesindtaegtSamlingType" minOccurs="0"/>
          <element name="SoegtAndenOffentligStoetteSamling" type="cap:SoegtAndenOffentligStoetteSamlingType" minOccurs="0"/>
        </sequence>
      </complexType>
      <complexType name="EvtOevrigeTilskudSamlingType">
        <sequence>
          <element name="EvtOevrigeTilskudGentaget" type="cap:EvtOevrigeTilskudGentagetType" minOccurs="0" maxOccurs="unbounded"/>
        </sequence>
      </complexType>
      <complexType name="ForventesindtaegtSamlingType">
        <sequence>
          <element name="ForventesindtaegtGentaget" type="cap:ForventesindtaegtGentagetType" minOccurs="0" maxOccurs="unbounded"/>
        </sequence>
      </complexType>
      <complexType name="SoegtAndenOffentligStoetteSamlingType">
        <sequence>
          <element name="SoegtAndenOffentligStoetteGentaget" type="cap:SoegtAndenOffentligStoetteGentagetType" minOccurs="0" maxOccurs="unbounded"/>
        </sequence>
      </complexType>
      <complexType name="EvtOevrigeTilskudGentagetType">
        <sequence>
          <element name="EvtOevrigeTilskudValgt" type="string" nillable="true"/>
          <element name="EvtOevrigeTilskudIndtastet" type="string" nillable="true"/>
          <element name="EvtOevrigeTilskudMyndighed" type="string" nillable="true"/>
          <element name="EvtOevrigeTilskudJourNr" type="string" nillable="true"/>
          <element name="EvtOevrigeTilskudBeloeb" type="decimal"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ForventesindtaegtGentagetType">
        <sequence>
          <element name="ForventesindtaegtTeknologi" type="string" nillable="true"/>
          <element name="ForventesindtaegtBemaerkning" type="string" nillable="true"/>
          <element name="ForventesindtaegtBeloeb" type="decimal"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SoegtAndenOffentligStoetteGentagetType">
        <sequence>
          <element name="SoegtAndenOffentligStoetteHvor" type="string" nillable="true"/>
          <element name="SoegtAndenOffentligStoetteJourNr" type="string" nillable="true"/>
          <element name="SoegtAndenOffentligStoetteBeloeb" type="decimal" nillable="true"/>
          <element name="EkstraString1" type="string" nillable="true" minOccurs="0"/>
          <element name="EkstraString2" type="string" nillable="true" minOccurs="0"/>
          <element name="EkstraString3"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ato1" type="date" nillable="true" minOccurs="0"/>
          <element name="EkstraDato2" type="date" nillable="true" minOccurs="0"/>
          <element name="EkstraDato3" type="date" nillable="true" minOccurs="0"/>
          <element name="EkstraIndikator1" type="cap:TristateBooleanType" minOccurs="0"/>
          <element name="EkstraIndikator2" type="cap:TristateBooleanType" minOccurs="0"/>
          <element name="EkstraIndikator3" type="cap:TristateBooleanType" minOccurs="0"/>
          <element name="EkstraInteger1" type="integer" nillable="true" minOccurs="0"/>
          <element name="EkstraInteger2" type="integer" nillable="true" minOccurs="0"/>
          <element name="EkstraInteger3" type="integer" nillable="true" minOccurs="0"/>
        </sequence>
      </complexType>
      <complexType name="OekologiStatusType">
        <sequence>
          <element name="RegistreretSomOekologIndikator" type="cap:TristateBooleanType"/>
          <element name="OekologAutorisationsNr" type="string" nillable="true"/>
          <element name="AutorisationOpnaaetDato" type="date" nillable="true"/>
          <element name="AnsForAutorisationDato" type="date" nillable="true"/>
        </sequence>
      </complexType>
      <complexType name="Indsats1Type">
        <sequence>
          <element name="Tilskudsberegning" type="cap:TilskudsberegningType" minOccurs="0"/>
        </sequence>
      </complexType>
      <complexType name="TilskudsberegningType">
        <sequence>
          <element name="Tilskud11" type="cap:Tilskud11Type" minOccurs="0"/>
          <element name="Tilskud12" type="cap:Tilskud12Type" minOccurs="0"/>
          <element name="Tilskud13" type="cap:Tilskud13Type" minOccurs="0"/>
          <element name="Tilskud14" type="cap:Tilskud14Type" minOccurs="0"/>
          <element name="Tilskud15" type="cap:Tilskud15Type" minOccurs="0"/>
          <element name="Tilskud16" type="cap:Tilskud16Type" minOccurs="0"/>
          <element name="Tilskud17" type="cap:Tilskud17Type" minOccurs="0"/>
          <element name="Tilskud18" type="cap:Tilskud18Type" minOccurs="0"/>
          <element name="Tilskudsopgoerelse1" type="cap:Tilskudsopgoerelse1Type" minOccurs="0"/>
        </sequence>
      </complexType>
      <complexType name="Tilskud11Type">
        <sequence>
          <element name="T11_GyllefosuringIndikator" type="cap:TristateBooleanType" minOccurs="0"/>
          <element name="T11_Kapacitet" type="decimal" nillable="true" minOccurs="0"/>
          <element name="T11_StandardMiljoeEffekt" type="decimal" nillable="true" minOccurs="0"/>
          <element name="T11_TeknologiensLevetid" type="decimal" nillable="true" minOccurs="0"/>
          <element name="T11_StandardOmk" type="decimal" nillable="true" minOccurs="0"/>
          <element name="T11_Antal" type="integer" nillable="true" minOccurs="0"/>
          <element name="T11_IAlt" type="decimal" nillable="true" minOccurs="0"/>
          <element name="T11_Tilskudsgrundlag" type="decimal" nillable="true" minOccurs="0"/>
        </sequence>
      </complexType>
      <complexType name="Tilskud12Type">
        <sequence>
          <element name="T12_FasefodringIndikator" type="cap:TristateBooleanType" minOccurs="0"/>
          <element name="T12_Kapacitet" type="decimal" nillable="true" minOccurs="0"/>
          <element name="T12_StandardMiljoeEffekt" type="decimal" nillable="true" minOccurs="0"/>
          <element name="T12_TeknologiensLevetid" type="decimal" nillable="true" minOccurs="0"/>
          <element name="T12_StandardOmk" type="decimal" nillable="true" minOccurs="0"/>
          <element name="T12_Antal" type="integer" nillable="true" minOccurs="0"/>
          <element name="T12_IAlt" type="decimal" nillable="true" minOccurs="0"/>
          <element name="T12_Tilskudsgrundlag" type="decimal" nillable="true" minOccurs="0"/>
          <element name="T12S1_StandardOmk" type="decimal" nillable="true" minOccurs="0"/>
          <element name="T12S1_Antal" type="integer" nillable="true" minOccurs="0"/>
          <element name="T12S1_IAlt" type="decimal" nillable="true" minOccurs="0"/>
          <element name="T12S2_StandardOmk" type="decimal" nillable="true" minOccurs="0"/>
          <element name="T12S2_Antal" type="integer" nillable="true" minOccurs="0"/>
          <element name="T12S2_IAlt" type="decimal" nillable="true" minOccurs="0"/>
          <element name="T12S3_StandardOmk" type="decimal" nillable="true" minOccurs="0"/>
          <element name="T12S3_Antal" type="integer" nillable="true" minOccurs="0"/>
          <element name="T12S3_IAlt" type="decimal" nillable="true" minOccurs="0"/>
        </sequence>
      </complexType>
      <complexType name="Tilskud13Type">
        <sequence>
          <element name="T13_FasefodringIndikator" type="cap:TristateBooleanType" minOccurs="0"/>
          <element name="T13_Kapacitet" type="decimal" nillable="true" minOccurs="0"/>
          <element name="T13_StandardMiljoeEffekt" type="decimal" nillable="true" minOccurs="0"/>
          <element name="T13_TeknologiensLevetid" type="decimal" nillable="true" minOccurs="0"/>
          <element name="T13_StandardOmk" type="decimal" nillable="true" minOccurs="0"/>
          <element name="T13_Antal" type="integer" nillable="true" minOccurs="0"/>
          <element name="T13_IAlt" type="decimal" nillable="true" minOccurs="0"/>
          <element name="T13_Tilskudsgrundlag" type="decimal" nillable="true" minOccurs="0"/>
          <element name="T13S1_StandardOmk" type="decimal" nillable="true" minOccurs="0"/>
          <element name="T13S1_Antal" type="integer" nillable="true" minOccurs="0"/>
          <element name="T13S1_IAlt" type="decimal" nillable="true" minOccurs="0"/>
          <element name="T13S2_StandardOmk" type="decimal" nillable="true" minOccurs="0"/>
          <element name="T13S2_Antal" type="integer" nillable="true" minOccurs="0"/>
          <element name="T13S2_IAlt" type="decimal" nillable="true" minOccurs="0"/>
          <element name="T13S3_StandardOmk" type="decimal" nillable="true" minOccurs="0"/>
          <element name="T13S3_Antal" type="integer" nillable="true" minOccurs="0"/>
          <element name="T13S3_IAlt" type="decimal" nillable="true" minOccurs="0"/>
        </sequence>
      </complexType>
      <complexType name="Tilskud14Type">
        <sequence>
          <element name="T14_FasefodringIndikator" type="cap:TristateBooleanType" minOccurs="0"/>
          <element name="T14_Kapacitet" type="decimal" nillable="true" minOccurs="0"/>
          <element name="T14_StandardMiljoeEffekt" type="decimal" nillable="true" minOccurs="0"/>
          <element name="T14_TeknologiensLevetid" type="decimal" nillable="true" minOccurs="0"/>
          <element name="T14_StandardOmk" type="decimal" nillable="true" minOccurs="0"/>
          <element name="T14_Antal" type="integer" nillable="true" minOccurs="0"/>
          <element name="T14_IAlt" type="decimal" nillable="true" minOccurs="0"/>
          <element name="T14_Tilskudsgrundlag" type="decimal" nillable="true" minOccurs="0"/>
          <element name="T14_LoesningVaelger" type="integer" nillable="true" minOccurs="0"/>
          <element name="T14_LoesningVaelger2" type="integer" nillable="true" minOccurs="0"/>
          <element name="T14_LoesningVaelger3" type="integer" nillable="true" minOccurs="0"/>
          <element name="T14S1_StandardOmk" type="decimal" nillable="true" minOccurs="0"/>
          <element name="T14S1_Antal" type="integer" nillable="true" minOccurs="0"/>
          <element name="T14S1_IAlt" type="decimal" nillable="true" minOccurs="0"/>
          <element name="T14S3_StandardOmk" type="decimal" nillable="true" minOccurs="0"/>
          <element name="T14S3_Antal" type="integer" nillable="true" minOccurs="0"/>
          <element name="T14S3_IAlt" type="decimal" nillable="true" minOccurs="0"/>
          <element name="T14S1L2_StandardOmk" type="decimal" nillable="true" minOccurs="0"/>
          <element name="T14S1L2_Antal" type="integer" nillable="true" minOccurs="0"/>
          <element name="T14S1L2_IAlt" type="decimal" nillable="true" minOccurs="0"/>
          <element name="T14S1L3_StandardOmk" type="decimal" nillable="true" minOccurs="0"/>
          <element name="T14S1L3_Antal" type="integer" nillable="true" minOccurs="0"/>
          <element name="T14S1L3_IAlt" type="decimal" nillable="true" minOccurs="0"/>
          <element name="T14S3L3_StandardOmk" type="decimal" nillable="true" minOccurs="0"/>
          <element name="T14S3L3_Antal" type="integer" nillable="true" minOccurs="0"/>
          <element name="T14S3L3_IAlt" type="decimal" nillable="true" minOccurs="0"/>
          <element name="T14_Silo1TaellerSkjult" type="integer" nillable="true" minOccurs="0"/>
          <element name="T14_Silo1_1" type="cap:T14_SiloType" nillable="true" minOccurs="0"/>
          <element name="T14_Silo1_2" type="cap:T14_SiloType" nillable="true" minOccurs="0"/>
          <element name="T14_Silo1_3" type="cap:T14_SiloType" nillable="true" minOccurs="0"/>
          <element name="T14_Silo1_4" type="cap:T14_SiloType" nillable="true" minOccurs="0"/>
          <element name="T14_Silo1_5" type="cap:T14_SiloType" nillable="true" minOccurs="0"/>
          <element name="T14_Silo2TaellerSkjult" type="integer" nillable="true" minOccurs="0"/>
          <element name="T14_Silo2_1" type="cap:T14_SiloType" nillable="true" minOccurs="0"/>
          <element name="T14_Silo2_2" type="cap:T14_SiloType" nillable="true" minOccurs="0"/>
          <element name="T14_Silo2_3" type="cap:T14_SiloType" nillable="true" minOccurs="0"/>
          <element name="T14_Silo2_4" type="cap:T14_SiloType" nillable="true" minOccurs="0"/>
          <element name="T14_Silo2_5" type="cap:T14_SiloType" nillable="true" minOccurs="0"/>
          <element name="T14_Silo3TaellerSkjult" type="integer" nillable="true" minOccurs="0"/>
          <element name="T14_Silo3_1" type="cap:T14_SiloType" nillable="true" minOccurs="0"/>
          <element name="T14_Silo3_2" type="cap:T14_SiloType" nillable="true" minOccurs="0"/>
          <element name="T14_Silo3_3" type="cap:T14_SiloType" nillable="true" minOccurs="0"/>
          <element name="T14_Silo3_4" type="cap:T14_SiloType" nillable="true" minOccurs="0"/>
          <element name="T14_Silo3_5" type="cap:T14_SiloType" nillable="true" minOccurs="0"/>
        </sequence>
      </complexType>
      <complexType name="T14_SiloType">
        <sequence>
          <element name="T14S2_StandardOmk" type="decimal" nillable="true" minOccurs="0"/>
          <element name="T14S2_Antal" type="decimal" nillable="true" minOccurs="0"/>
          <element name="T14S2_StardardOmkM3" type="decimal" nillable="true" minOccurs="0"/>
          <element name="T14S2_M3Silo" type="decimal" nillable="true" minOccurs="0"/>
          <element name="T14S2_IAlt" type="decimal" nillable="true" minOccurs="0"/>
        </sequence>
      </complexType>
      <complexType name="Tilskud15Type">
        <sequence>
          <element name="T15_FasefodringIndikator" type="cap:TristateBooleanType" minOccurs="0"/>
          <element name="T15_Kapacitet" type="decimal" nillable="true" minOccurs="0"/>
          <element name="T15_StandardMiljoeEffekt" type="decimal" nillable="true" minOccurs="0"/>
          <element name="T15_TeknologiensLevetid" type="decimal" nillable="true" minOccurs="0"/>
          <element name="T15_LoesningVaelger" type="integer" nillable="true" minOccurs="0"/>
          <element name="T15_LoesningVaelger2" type="integer" nillable="true" minOccurs="0"/>
          <element name="T15L1_StandardOmk" type="decimal" nillable="true" minOccurs="0"/>
          <element name="T15L1_Antal" type="integer" nillable="true" minOccurs="0"/>
          <element name="T15L1_IAlt" type="decimal" nillable="true" minOccurs="0"/>
          <element name="T15L2_StandardOmk" type="decimal" nillable="true" minOccurs="0"/>
          <element name="T15L2_Antal" type="integer" nillable="true" minOccurs="0"/>
          <element name="T15L2_IAlt" type="decimal" nillable="true" minOccurs="0"/>
          <element name="T15_Tilskudsgrundlag" type="decimal" nillable="true" minOccurs="0"/>
        </sequence>
      </complexType>
      <complexType name="Tilskud16Type">
        <sequence>
          <element name="T16_FasefodringIndikator" type="cap:TristateBooleanType" minOccurs="0"/>
          <element name="T16_Kapacitet" type="decimal" nillable="true" minOccurs="0"/>
          <element name="T16_StandardMiljoeEffekt" type="decimal" nillable="true" minOccurs="0"/>
          <element name="T16_TeknologiensLevetid" type="decimal" nillable="true" minOccurs="0"/>
          <element name="T16_StandardOmk" type="decimal" nillable="true" minOccurs="0"/>
          <element name="T16_Antal" type="integer" nillable="true" minOccurs="0"/>
          <element name="T16_IAlt" type="decimal" nillable="true" minOccurs="0"/>
          <element name="T16_Tilskudsgrundlag" type="decimal" nillable="true" minOccurs="0"/>
        </sequence>
      </complexType>
      <complexType name="Tilskud17Type">
        <sequence>
          <element name="T17_FasefodringIndikator" type="cap:TristateBooleanType" minOccurs="0"/>
          <element name="T17_Kapacitet" type="decimal" nillable="true" minOccurs="0"/>
          <element name="T17_StandardMiljoeEffekt" type="decimal" nillable="true" minOccurs="0"/>
          <element name="T17_TeknologiensLevetid" type="decimal" nillable="true" minOccurs="0"/>
          <element name="T17_LoesningVaelger" type="integer" nillable="true" minOccurs="0"/>
          <element name="T17_LoesningVaelger2" type="integer" nillable="true" minOccurs="0"/>
          <element name="T17_LoesningVaelger3" type="integer" nillable="true" minOccurs="0"/>
          <element name="T17S1_StandardOmk" type="decimal" nillable="true" minOccurs="0"/>
          <element name="T17S1_Antal" type="integer" nillable="true" minOccurs="0"/>
          <element name="T17S1_IAlt" type="decimal" nillable="true" minOccurs="0"/>
          <element name="T17S1L2_StandardOmk" type="decimal" nillable="true" minOccurs="0"/>
          <element name="T17S1L2_Antal" type="integer" nillable="true" minOccurs="0"/>
          <element name="T17S1L2_IAlt" type="decimal" nillable="true" minOccurs="0"/>
          <element name="T17S1L3_StandardOmk" type="decimal" nillable="true" minOccurs="0"/>
          <element name="T17S1L3_Antal" type="integer" nillable="true" minOccurs="0"/>
          <element name="T17S1L3_IAlt" type="decimal" nillable="true" minOccurs="0"/>
          <element name="T17_Tilskudsgrundlag" type="decimal" nillable="true" minOccurs="0"/>
          <element name="T17_Silo1TaellerSkjult" type="integer" nillable="true" minOccurs="0"/>
          <element name="T17_Silo1_1" type="cap:T17_SiloType" nillable="true" minOccurs="0"/>
          <element name="T17_Silo1_2" type="cap:T17_SiloType" nillable="true" minOccurs="0"/>
          <element name="T17_Silo1_3" type="cap:T17_SiloType" nillable="true" minOccurs="0"/>
          <element name="T17_Silo1_4" type="cap:T17_SiloType" nillable="true" minOccurs="0"/>
          <element name="T17_Silo1_5" type="cap:T17_SiloType" nillable="true" minOccurs="0"/>
          <element name="T17_Silo2TaellerSkjult" type="integer" nillable="true" minOccurs="0"/>
          <element name="T17_Silo2_1" type="cap:T17_SiloType" nillable="true" minOccurs="0"/>
          <element name="T17_Silo2_2" type="cap:T17_SiloType" nillable="true" minOccurs="0"/>
          <element name="T17_Silo2_3" type="cap:T17_SiloType" nillable="true" minOccurs="0"/>
          <element name="T17_Silo2_4" type="cap:T17_SiloType" nillable="true" minOccurs="0"/>
          <element name="T17_Silo2_5" type="cap:T17_SiloType" nillable="true" minOccurs="0"/>
          <element name="T17_Silo3TaellerSkjult" type="integer" nillable="true" minOccurs="0"/>
          <element name="T17_Silo3_1" type="cap:T17_SiloType" nillable="true" minOccurs="0"/>
          <element name="T17_Silo3_2" type="cap:T17_SiloType" nillable="true" minOccurs="0"/>
          <element name="T17_Silo3_3" type="cap:T17_SiloType" nillable="true" minOccurs="0"/>
          <element name="T17_Silo3_4" type="cap:T17_SiloType" nillable="true" minOccurs="0"/>
          <element name="T17_Silo3_5" type="cap:T17_SiloType" nillable="true" minOccurs="0"/>
          <element name="T17_Silo4TaellerSkjult" type="integer" nillable="true" minOccurs="0"/>
          <element name="T17_Silo4_1" type="cap:T17_SiloType" nillable="true" minOccurs="0"/>
          <element name="T17_Silo4_2" type="cap:T17_SiloType" nillable="true" minOccurs="0"/>
          <element name="T17_Silo4_3" type="cap:T17_SiloType" nillable="true" minOccurs="0"/>
          <element name="T17_Silo4_4" type="cap:T17_SiloType" nillable="true" minOccurs="0"/>
          <element name="T17_Silo4_5" type="cap:T17_SiloType" nillable="true" minOccurs="0"/>
          <element name="T17_Silo5TaellerSkjult" type="integer" nillable="true" minOccurs="0"/>
          <element name="T17_Silo5_1" type="cap:T17_SiloType" nillable="true" minOccurs="0"/>
          <element name="T17_Silo5_2" type="cap:T17_SiloType" nillable="true" minOccurs="0"/>
          <element name="T17_Silo5_3" type="cap:T17_SiloType" nillable="true" minOccurs="0"/>
          <element name="T17_Silo5_4" type="cap:T17_SiloType" nillable="true" minOccurs="0"/>
          <element name="T17_Silo5_5" type="cap:T17_SiloType" nillable="true" minOccurs="0"/>
        </sequence>
      </complexType>
      <complexType name="T17_SiloType">
        <sequence>
          <element name="T17S2_StandardOmk" type="decimal" nillable="true" minOccurs="0"/>
          <element name="T17S2_Antal" type="decimal" nillable="true" minOccurs="0"/>
          <element name="T17S2_StardardOmkM3" type="decimal" nillable="true" minOccurs="0"/>
          <element name="T17S2_M3Silo" type="decimal" nillable="true" minOccurs="0"/>
          <element name="T17S2_IAlt" type="decimal" nillable="true" minOccurs="0"/>
        </sequence>
      </complexType>
      <complexType name="Tilskud18Type">
        <sequence>
          <element name="T18_FasefodringIndikator" type="cap:TristateBooleanType" minOccurs="0"/>
          <element name="T18_Kapacitet" type="decimal" nillable="true" minOccurs="0"/>
          <element name="T18_StandardMiljoeEffekt" type="decimal" nillable="true" minOccurs="0"/>
          <element name="T18_TeknologiensLevetid" type="decimal" nillable="true" minOccurs="0"/>
          <element name="T18_StandardOmk" type="decimal" nillable="true" minOccurs="0"/>
          <element name="T18_Antal" type="integer" nillable="true" minOccurs="0"/>
          <element name="T18_IAlt" type="decimal" nillable="true" minOccurs="0"/>
          <element name="T18_Tilskudsgrundlag" type="decimal" nillable="true" minOccurs="0"/>
        </sequence>
      </complexType>
      <complexType name="Tilskudsopgoerelse1Type">
        <sequence>
          <element name="T11_TilskudsgrundlagDKKSum" type="decimal" nillable="true" minOccurs="0"/>
          <element name="T11_TilsagnsbeloebDKKSum" type="decimal" nillable="true" minOccurs="0"/>
          <element name="T12_TilskudsgrundlagDKKSum" type="decimal" nillable="true" minOccurs="0"/>
          <element name="T12_TilsagnsbeloebDKKSum" type="decimal" nillable="true" minOccurs="0"/>
          <element name="T13_TilskudsgrundlagDKKSum" type="decimal" nillable="true" minOccurs="0"/>
          <element name="T13_TilsagnsbeloebDKKSum" type="decimal" nillable="true" minOccurs="0"/>
          <element name="T14_TilskudsgrundlagDKKSum" type="decimal" nillable="true" minOccurs="0"/>
          <element name="T14_TilsagnsbeloebDKKSum" type="decimal" nillable="true" minOccurs="0"/>
          <element name="T15_TilskudsgrundlagDKKSum" type="decimal" nillable="true" minOccurs="0"/>
          <element name="T15_TilsagnsbeloebDKKSum" type="decimal" nillable="true" minOccurs="0"/>
          <element name="T16_TilskudsgrundlagDKKSum" type="decimal" nillable="true" minOccurs="0"/>
          <element name="T16_TilsagnsbeloebDKKSum" type="decimal" nillable="true" minOccurs="0"/>
          <element name="T17_TilskudsgrundlagDKKSum" type="decimal" nillable="true" minOccurs="0"/>
          <element name="T17_TilsagnsbeloebDKKSum" type="decimal" nillable="true" minOccurs="0"/>
          <element name="T18_TilskudsgrundlagDKKSum" type="decimal" nillable="true" minOccurs="0"/>
          <element name="T18_TilsagnsbeloebDKKSum" type="decimal" nillable="true" minOccurs="0"/>
          <element name="I1_SamletTilskudsgrundlagDKKSum" type="decimal" nillable="true" minOccurs="0"/>
          <element name="I1_SamletTilsagnsbeloebDKKSum" type="decimal" nillable="true" minOccurs="0"/>
        </sequence>
      </complexType>
      <complexType name="Indsats2Type">
        <sequence>
          <element name="Tilskudsberegning2" type="cap:Tilskudsberegning2Type" minOccurs="0"/>
        </sequence>
      </complexType>
      <complexType name="Tilskudsberegning2Type">
        <sequence>
          <element name="Tilskud21" type="cap:Tilskud21Type" minOccurs="0"/>
          <element name="Tilskud22" type="cap:Tilskud22Type" minOccurs="0"/>
          <element name="Tilskud23" type="cap:Tilskud23Type" minOccurs="0"/>
          <element name="Tilskud24" type="cap:Tilskud24Type" minOccurs="0"/>
          <element name="Tilskudsopgoerelse2" type="cap:Tilskudsopgoerelse2Type" minOccurs="0"/>
        </sequence>
      </complexType>
      <complexType name="Tilskud21Type">
        <sequence>
          <element name="T21_GyllefosuringIndikator" type="cap:TristateBooleanType" minOccurs="0"/>
          <element name="T21_Kapacitet" type="decimal" nillable="true" minOccurs="0"/>
          <element name="T21_StandardMiljoeEffekt" type="decimal" nillable="true" minOccurs="0"/>
          <element name="T21_TeknologiensLevetid" type="decimal" nillable="true" minOccurs="0"/>
          <element name="T21_StandardOmk" type="decimal" nillable="true" minOccurs="0"/>
          <element name="T21_Antal" type="integer" nillable="true" minOccurs="0"/>
          <element name="T21_IAlt" type="decimal" nillable="true" minOccurs="0"/>
          <element name="T21_Tilskudsgrundlag" type="decimal" nillable="true" minOccurs="0"/>
        </sequence>
      </complexType>
      <complexType name="Tilskud22Type">
        <sequence>
          <element name="T22_FasefodringIndikator" type="cap:TristateBooleanType" minOccurs="0"/>
          <element name="T22_Kapacitet" type="decimal" nillable="true" minOccurs="0"/>
          <element name="T22_StandardMiljoeEffekt" type="decimal" nillable="true" minOccurs="0"/>
          <element name="T22_TeknologiensLevetid" type="decimal" nillable="true" minOccurs="0"/>
          <element name="T22S2_StandardOmk" type="decimal" nillable="true" minOccurs="0"/>
          <element name="T22S2_Antal" type="integer" nillable="true" minOccurs="0"/>
          <element name="T22S2_IAlt" type="decimal" nillable="true" minOccurs="0"/>
          <element name="T22S3_StandardOmk" type="decimal" nillable="true" minOccurs="0"/>
          <element name="T22S3_Antal" type="integer" nillable="true" minOccurs="0"/>
          <element name="T22S3_IAlt" type="decimal" nillable="true" minOccurs="0"/>
          <element name="T22_Tilskudsgrundlag" type="decimal" nillable="true" minOccurs="0"/>
          <element name="T22_SiloTaellerSkjult" type="integer" nillable="true" minOccurs="0"/>
          <element name="T22_Silo1" type="cap:T22_SiloType"/>
          <element name="T22_Silo2" type="cap:T22_SiloType"/>
          <element name="T22_Silo3" type="cap:T22_SiloType"/>
          <element name="T22_Silo4" type="cap:T22_SiloType"/>
          <element name="T22_Silo5" type="cap:T22_SiloType"/>
        </sequence>
      </complexType>
      <complexType name="T22_SiloType">
        <sequence>
          <element name="T22_StandardOmk" type="decimal" nillable="true" minOccurs="0"/>
          <element name="T22_Antal" type="decimal" nillable="true" minOccurs="0"/>
          <element name="T22_StardardOmkM3" type="decimal" nillable="true" minOccurs="0"/>
          <element name="T22_M3Silo" type="decimal" nillable="true" minOccurs="0"/>
          <element name="T22_IAlt" type="decimal" nillable="true" minOccurs="0"/>
        </sequence>
      </complexType>
      <complexType name="Tilskud23Type">
        <sequence>
          <element name="T23_FasefodringIndikator" type="cap:TristateBooleanType" minOccurs="0"/>
          <element name="T23_Kapacitet" type="decimal" nillable="true" minOccurs="0"/>
          <element name="T23_StandardMiljoeEffekt" type="decimal" nillable="true" minOccurs="0"/>
          <element name="T23_TeknologiensLevetid" type="decimal" nillable="true" minOccurs="0"/>
          <element name="T23_StandardOmk" type="decimal" nillable="true" minOccurs="0"/>
          <element name="T23_Antal" type="integer" nillable="true" minOccurs="0"/>
          <element name="T23_IAlt" type="decimal" nillable="true" minOccurs="0"/>
          <element name="T23_Tilskudsgrundlag" type="decimal" nillable="true" minOccurs="0"/>
        </sequence>
      </complexType>
      <complexType name="Tilskud24Type">
        <sequence>
          <element name="T24_FasefodringIndikator" type="cap:TristateBooleanType" minOccurs="0"/>
          <element name="T24_Kapacitet" type="decimal" nillable="true" minOccurs="0"/>
          <element name="T24_StandardMiljoeEffekt" type="decimal" nillable="true" minOccurs="0"/>
          <element name="T24_TeknologiensLevetid" type="decimal" nillable="true" minOccurs="0"/>
          <element name="T24_LoesningVaelger" type="integer" nillable="true" minOccurs="0"/>
          <element name="T24_LoesningVaelger2" type="integer" nillable="true" minOccurs="0"/>
          <element name="T24_LoesningVaelger3" type="integer" nillable="true" minOccurs="0"/>
          <element name="T24S1_StandardOmk" type="decimal" nillable="true" minOccurs="0"/>
          <element name="T24S1_Antal" type="integer" nillable="true" minOccurs="0"/>
          <element name="T24S1_IAlt" type="decimal" nillable="true" minOccurs="0"/>
          <element name="T24S1L2_StandardOmk" type="decimal" nillable="true" minOccurs="0"/>
          <element name="T24S1L2_Antal" type="integer" nillable="true" minOccurs="0"/>
          <element name="T24S1L2_IAlt" type="decimal" nillable="true" minOccurs="0"/>
          <element name="T24S1L3_StandardOmk" type="decimal" nillable="true" minOccurs="0"/>
          <element name="T24S1L3_Antal" type="integer" nillable="true" minOccurs="0"/>
          <element name="T24S1L3_IAlt" type="decimal" nillable="true" minOccurs="0"/>
          <element name="T24_Tilskudsgrundlag" type="decimal" nillable="true" minOccurs="0"/>
          <element name="T24_Fodermagasin1TaellerSkjult" type="integer" nillable="true" minOccurs="0"/>
          <element name="T24_Fodermagasin1_1" type="cap:T24_FodermagasinType"/>
          <element name="T24_Fodermagasin1_2" type="cap:T24_FodermagasinType"/>
          <element name="T24_Fodermagasin1_3" type="cap:T24_FodermagasinType"/>
          <element name="T24_Fodermagasin1_4" type="cap:T24_FodermagasinType"/>
          <element name="T24_Fodermagasin1_5" type="cap:T24_FodermagasinType"/>
          <element name="T24_FoderBlander1TaellerSkjult" type="integer" nillable="true" minOccurs="0"/>
          <element name="T24_FoderBlander1_1" type="cap:T24_FodermagasinType"/>
          <element name="T24_FoderBlander1_2" type="cap:T24_FodermagasinType"/>
          <element name="T24_FoderBlander1_3" type="cap:T24_FodermagasinType"/>
          <element name="T24_FoderBlander1_4" type="cap:T24_FodermagasinType"/>
          <element name="T24_FoderBlander1_5" type="cap:T24_FodermagasinType"/>
          <element name="T24_Fodermagasin2TaellerSkjult" type="integer" nillable="true" minOccurs="0"/>
          <element name="T24_Fodermagasin2_1" type="cap:T24_FodermagasinType"/>
          <element name="T24_Fodermagasin2_2" type="cap:T24_FodermagasinType"/>
          <element name="T24_Fodermagasin2_3" type="cap:T24_FodermagasinType"/>
          <element name="T24_Fodermagasin2_4" type="cap:T24_FodermagasinType"/>
          <element name="T24_Fodermagasin2_5" type="cap:T24_FodermagasinType"/>
          <element name="T24_FoderBlander2TaellerSkjult" type="integer" nillable="true" minOccurs="0"/>
          <element name="T24_FoderBlander2_1" type="cap:T24_FodermagasinType"/>
          <element name="T24_FoderBlander2_2" type="cap:T24_FodermagasinType"/>
          <element name="T24_FoderBlander2_3" type="cap:T24_FodermagasinType"/>
          <element name="T24_FoderBlander2_4" type="cap:T24_FodermagasinType"/>
          <element name="T24_FoderBlander2_5" type="cap:T24_FodermagasinType"/>
          <element name="T24_Fodermagasin3TaellerSkjult" type="integer" nillable="true" minOccurs="0"/>
          <element name="T24_Fodermagasin3_1" type="cap:T24_FodermagasinType"/>
          <element name="T24_Fodermagasin3_2" type="cap:T24_FodermagasinType"/>
          <element name="T24_Fodermagasin3_3" type="cap:T24_FodermagasinType"/>
          <element name="T24_Fodermagasin3_4" type="cap:T24_FodermagasinType"/>
          <element name="T24_Fodermagasin3_5" type="cap:T24_FodermagasinType"/>
        </sequence>
      </complexType>
      <complexType name="T24_FodermagasinType">
        <sequence>
          <element name="T24S2_StandardOmk" type="decimal" nillable="true" minOccurs="0"/>
          <element name="T24S2_Antal" type="decimal" nillable="true" minOccurs="0"/>
          <element name="T24S2_StardardOmkM3" type="decimal" nillable="true" minOccurs="0"/>
          <element name="T24S2_Maengde" type="decimal" nillable="true" minOccurs="0"/>
          <element name="T24S2_IAlt" type="decimal" nillable="true" minOccurs="0"/>
        </sequence>
      </complexType>
      <complexType name="Tilskudsopgoerelse2Type">
        <sequence>
          <element name="T21_TilskudsgrundlagDKKSum" type="decimal" nillable="true" minOccurs="0"/>
          <element name="T21_TilsagnsbeloebDKKSum" type="decimal" nillable="true" minOccurs="0"/>
          <element name="T22_TilskudsgrundlagDKKSum" type="decimal" nillable="true" minOccurs="0"/>
          <element name="T22_TilsagnsbeloebDKKSum" type="decimal" nillable="true" minOccurs="0"/>
          <element name="T23_TilskudsgrundlagDKKSum" type="decimal" nillable="true" minOccurs="0"/>
          <element name="T23_TilsagnsbeloebDKKSum" type="decimal" nillable="true" minOccurs="0"/>
          <element name="T24_TilskudsgrundlagDKKSum" type="decimal" nillable="true" minOccurs="0"/>
          <element name="T24_TilsagnsbeloebDKKSum" type="decimal" nillable="true" minOccurs="0"/>
          <element name="I2_SamletTilskudsgrundlagDKKSum" type="decimal" nillable="true" minOccurs="0"/>
          <element name="I2_SamletTilsagnsbeloebDKKSum" type="decimal" nillable="true" minOccurs="0"/>
        </sequence>
      </complexType>
      <complexType name="Indsats3Type">
        <sequence>
          <element name="Tilskudsberegning3" type="cap:Tilskudsberegning3Type" minOccurs="0"/>
        </sequence>
      </complexType>
      <complexType name="Tilskudsberegning3Type">
        <sequence>
          <element name="Tilskud31" type="cap:Tilskud31Type" minOccurs="0"/>
          <element name="Tilskud32" type="cap:Tilskud32Type" minOccurs="0"/>
          <element name="Tilskud33" type="cap:Tilskud33Type" minOccurs="0"/>
          <element name="Tilskud34" type="cap:Tilskud34Type" minOccurs="0"/>
          <element name="Tilskud35" type="cap:Tilskud35Type" minOccurs="0"/>
          <element name="Tilskud36" type="cap:Tilskud36Type" minOccurs="0"/>
          <element name="Tilskud37" type="cap:Tilskud37Type" minOccurs="0"/>
          <element name="Tilskudsopgoerelse3" type="cap:Tilskudsopgoerelse3Type" minOccurs="0"/>
        </sequence>
      </complexType>
      <complexType name="Tilskud31Type">
        <sequence>
          <element name="T31_GyllefosuringIndikator" type="cap:TristateBooleanType" minOccurs="0"/>
          <element name="T31_Kapacitet" type="decimal" nillable="true" minOccurs="0"/>
          <element name="T31_StandardMiljoeEffekt" type="decimal" nillable="true" minOccurs="0"/>
          <element name="T31_TeknologiensLevetid" type="decimal" nillable="true" minOccurs="0"/>
          <element name="T31_StandardOmk" type="decimal" nillable="true" minOccurs="0"/>
          <element name="T31_Antal" type="integer" nillable="true" minOccurs="0"/>
          <element name="T31_IAlt" type="decimal" nillable="true" minOccurs="0"/>
          <element name="T31_Tilskudsgrundlag" type="decimal" nillable="true" minOccurs="0"/>
        </sequence>
      </complexType>
      <complexType name="Tilskud32Type">
        <sequence>
          <element name="T32_FasefodringIndikator" type="cap:TristateBooleanType" minOccurs="0"/>
          <element name="T32_Kapacitet" type="decimal" nillable="true" minOccurs="0"/>
          <element name="T32_StandardMiljoeEffekt" type="decimal" nillable="true" minOccurs="0"/>
          <element name="T32_TeknologiensLevetid" type="decimal" nillable="true" minOccurs="0"/>
          <element name="T32_StandardOmk" type="decimal" nillable="true" minOccurs="0"/>
          <element name="T32_Antal" type="integer" nillable="true" minOccurs="0"/>
          <element name="T32_IAlt" type="decimal" nillable="true" minOccurs="0"/>
          <element name="T32_Tilskudsgrundlag" type="decimal" nillable="true" minOccurs="0"/>
        </sequence>
      </complexType>
      <complexType name="Tilskud33Type">
        <sequence>
          <element name="T33_FasefodringIndikator" type="cap:TristateBooleanType" minOccurs="0"/>
          <element name="T33_Kapacitet" type="decimal" nillable="true" minOccurs="0"/>
          <element name="T33_StandardMiljoeEffekt" type="decimal" nillable="true" minOccurs="0"/>
          <element name="T33_TeknologiensLevetid" type="decimal" nillable="true" minOccurs="0"/>
          <element name="T33_LoesningVaelger" type="integer" nillable="true" minOccurs="0"/>
          <element name="T33_LoesningVaelger2" type="integer" nillable="true" minOccurs="0"/>
          <element name="T33_StandardOmkL1" type="decimal" nillable="true" minOccurs="0"/>
          <element name="T33_AntalL1" type="integer" nillable="true" minOccurs="0"/>
          <element name="T33_IAltL1" type="decimal" nillable="true" minOccurs="0"/>
          <element name="T33_StandardOmkL2" type="decimal" nillable="true" minOccurs="0"/>
          <element name="T33_AntalL2" type="integer" nillable="true" minOccurs="0"/>
          <element name="T33_IAltL2" type="decimal" nillable="true" minOccurs="0"/>
          <element name="T33_Tilskudsgrundlag" type="decimal" nillable="true" minOccurs="0"/>
        </sequence>
      </complexType>
      <complexType name="Tilskud34Type">
        <sequence>
          <element name="T34_FasefodringIndikator" type="cap:TristateBooleanType" minOccurs="0"/>
          <element name="T34_Kapacitet" type="decimal" nillable="true" minOccurs="0"/>
          <element name="T34_StandardMiljoeEffekt" type="decimal" nillable="true" minOccurs="0"/>
          <element name="T34_TeknologiensLevetid" type="decimal" nillable="true" minOccurs="0"/>
          <element name="T34_LoesningVaelger" type="integer" nillable="true" minOccurs="0"/>
          <element name="T34_LoesningVaelger2" type="integer" nillable="true" minOccurs="0"/>
          <element name="T34_StandardOmkL1" type="decimal" nillable="true" minOccurs="0"/>
          <element name="T34_AntalL1" type="integer" nillable="true" minOccurs="0"/>
          <element name="T34_IAltL1" type="decimal" nillable="true" minOccurs="0"/>
          <element name="T34_StandardOmkL2" type="decimal" nillable="true" minOccurs="0"/>
          <element name="T34_AntalL2" type="integer" nillable="true" minOccurs="0"/>
          <element name="T34_IAltL2" type="decimal" nillable="true" minOccurs="0"/>
          <element name="T34_Tilskudsgrundlag" type="decimal" nillable="true" minOccurs="0"/>
        </sequence>
      </complexType>
      <complexType name="Tilskud35Type">
        <sequence>
          <element name="T35_FasefodringIndikator" type="cap:TristateBooleanType" minOccurs="0"/>
          <element name="T35_Kapacitet" type="decimal" nillable="true" minOccurs="0"/>
          <element name="T35_StandardMiljoeEffekt" type="decimal" nillable="true" minOccurs="0"/>
          <element name="T35_TeknologiensLevetid" type="decimal" nillable="true" minOccurs="0"/>
          <element name="T35_LoesningVaelger" type="integer" nillable="true" minOccurs="0"/>
          <element name="T35_LoesningVaelger2" type="integer" nillable="true" minOccurs="0"/>
          <element name="T35_StandardOmkL1" type="decimal" nillable="true" minOccurs="0"/>
          <element name="T35_AntalL1" type="integer" nillable="true" minOccurs="0"/>
          <element name="T35_IAltL1" type="decimal" nillable="true" minOccurs="0"/>
          <element name="T35_StandardOmkL2" type="decimal" nillable="true" minOccurs="0"/>
          <element name="T35_AntalL2" type="integer" nillable="true" minOccurs="0"/>
          <element name="T35_IAltL2" type="decimal" nillable="true" minOccurs="0"/>
          <element name="T35_Tilskudsgrundlag" type="decimal" nillable="true" minOccurs="0"/>
        </sequence>
      </complexType>
      <complexType name="Tilskud36Type">
        <sequence>
          <element name="T36_FasefodringIndikator" type="cap:TristateBooleanType" minOccurs="0"/>
          <element name="T36_Kapacitet" type="decimal" nillable="true" minOccurs="0"/>
          <element name="T36_StandardMiljoeEffekt" type="decimal" nillable="true" minOccurs="0"/>
          <element name="T36_TeknologiensLevetid" type="decimal" nillable="true" minOccurs="0"/>
          <element name="T36_StandardOmk" type="decimal" nillable="true" minOccurs="0"/>
          <element name="T36_Antal" type="integer" nillable="true" minOccurs="0"/>
          <element name="T36_IAlt" type="decimal" nillable="true" minOccurs="0"/>
          <element name="T36_Tilskudsgrundlag" type="decimal" nillable="true" minOccurs="0"/>
        </sequence>
      </complexType>
      <complexType name="Tilskud37Type">
        <sequence>
          <element name="T37_FasefodringIndikator" type="cap:TristateBooleanType" minOccurs="0"/>
          <element name="T37_Kapacitet" type="decimal" nillable="true" minOccurs="0"/>
          <element name="T37_StandardMiljoeEffekt" type="decimal" nillable="true" minOccurs="0"/>
          <element name="T37_TeknologiensLevetid" type="decimal" nillable="true" minOccurs="0"/>
          <element name="T37_StandardOmk" type="decimal" nillable="true" minOccurs="0"/>
          <element name="T37_Antal" type="integer" nillable="true" minOccurs="0"/>
          <element name="T37_IAlt" type="decimal" nillable="true" minOccurs="0"/>
          <element name="T37_Tilskudsgrundlag" type="decimal" nillable="true" minOccurs="0"/>
        </sequence>
      </complexType>
      <complexType name="Tilskudsopgoerelse3Type">
        <sequence>
          <element name="T31_TilskudsgrundlagDKKSum" type="decimal" nillable="true" minOccurs="0"/>
          <element name="T31_TilsagnsbeloebDKKSum" type="decimal" nillable="true" minOccurs="0"/>
          <element name="T32_TilskudsgrundlagDKKSum" type="decimal" nillable="true" minOccurs="0"/>
          <element name="T32_TilsagnsbeloebDKKSum" type="decimal" nillable="true" minOccurs="0"/>
          <element name="T33_TilskudsgrundlagDKKSum" type="decimal" nillable="true" minOccurs="0"/>
          <element name="T33_TilsagnsbeloebDKKSum" type="decimal" nillable="true" minOccurs="0"/>
          <element name="T34_TilskudsgrundlagDKKSum" type="decimal" nillable="true" minOccurs="0"/>
          <element name="T34_TilsagnsbeloebDKKSum" type="decimal" nillable="true" minOccurs="0"/>
          <element name="T35_TilskudsgrundlagDKKSum" type="decimal" nillable="true" minOccurs="0"/>
          <element name="T35_TilsagnsbeloebDKKSum" type="decimal" nillable="true" minOccurs="0"/>
          <element name="T36_TilskudsgrundlagDKKSum" type="decimal" nillable="true" minOccurs="0"/>
          <element name="T36_TilsagnsbeloebDKKSum" type="decimal" nillable="true" minOccurs="0"/>
          <element name="T37_TilskudsgrundlagDKKSum" type="decimal" nillable="true" minOccurs="0"/>
          <element name="T37_TilsagnsbeloebDKKSum" type="decimal" nillable="true" minOccurs="0"/>
          <element name="I3_SamletTilskudsgrundlagDKKSum" type="decimal" nillable="true" minOccurs="0"/>
          <element name="I3_SamletTilsagnsbeloebDKKSum" type="decimal" nillable="true" minOccurs="0"/>
        </sequence>
      </complexType>
      <complexType name="Indsats4Type">
        <sequence>
          <element name="Tilskudsberegning4" type="cap:Tilskudsberegning4Type" minOccurs="0"/>
        </sequence>
      </complexType>
      <complexType name="Tilskudsberegning4Type">
        <sequence>
          <element name="Tilskud41" type="cap:Tilskud41Type" minOccurs="0"/>
          <element name="Tilskud42" type="cap:Tilskud42Type" minOccurs="0"/>
          <element name="Tilskud43" type="cap:Tilskud43Type" minOccurs="0"/>
          <element name="Tilskud44" type="cap:Tilskud44Type" minOccurs="0"/>
          <element name="Tilskud45" type="cap:Tilskud45Type" minOccurs="0"/>
          <element name="Tilskud46" type="cap:Tilskud46Type" minOccurs="0"/>
          <element name="Tilskud47" type="cap:Tilskud47Type" minOccurs="0"/>
          <element name="Tilskud48" type="cap:Tilskud48Type" minOccurs="0"/>
          <element name="Tilskudsopgoerelse4" type="cap:Tilskudsopgoerelse4Type" minOccurs="0"/>
        </sequence>
      </complexType>
      <complexType name="Tilskud41Type">
        <sequence>
          <element name="T41_GyllefosuringIndikator" type="cap:TristateBooleanType" minOccurs="0"/>
          <element name="T41_Kapacitet" type="decimal" nillable="true" minOccurs="0"/>
          <element name="T41_StandardMiljoeEffekt" type="decimal" nillable="true" minOccurs="0"/>
          <element name="T41_TeknologiensLevetid" type="decimal" nillable="true" minOccurs="0"/>
          <element name="T41_StandardOmk" type="decimal" nillable="true" minOccurs="0"/>
          <element name="T41_Antal" type="integer" nillable="true" minOccurs="0"/>
          <element name="T41_IAlt" type="decimal" nillable="true" minOccurs="0"/>
          <element name="T41_Tilskudsgrundlag" type="decimal" nillable="true" minOccurs="0"/>
        </sequence>
      </complexType>
      <complexType name="Tilskud42Type">
        <sequence>
          <element name="T42_FasefodringIndikator" type="cap:TristateBooleanType" minOccurs="0"/>
          <element name="T42_Kapacitet" type="decimal" nillable="true" minOccurs="0"/>
          <element name="T42_StandardMiljoeEffekt" type="decimal" nillable="true" minOccurs="0"/>
          <element name="T42_TeknologiensLevetid" type="decimal" nillable="true" minOccurs="0"/>
          <element name="T42_StandardOmk" type="decimal" nillable="true" minOccurs="0"/>
          <element name="T42_Antal" type="integer" nillable="true" minOccurs="0"/>
          <element name="T42_IAlt" type="decimal" nillable="true" minOccurs="0"/>
          <element name="T42_Tilskudsgrundlag" type="decimal" nillable="true" minOccurs="0"/>
        </sequence>
      </complexType>
      <complexType name="Tilskud43Type">
        <sequence>
          <element name="T43_FasefodringIndikator" type="cap:TristateBooleanType" minOccurs="0"/>
          <element name="T43_Kapacitet" type="decimal" nillable="true" minOccurs="0"/>
          <element name="T43_StandardMiljoeEffekt" type="decimal" nillable="true" minOccurs="0"/>
          <element name="T43_TeknologiensLevetid" type="decimal" nillable="true" minOccurs="0"/>
          <element name="T43_StandardOmk" type="decimal" nillable="true" minOccurs="0"/>
          <element name="T43_Antal" type="integer" nillable="true" minOccurs="0"/>
          <element name="T43_IAlt" type="decimal" nillable="true" minOccurs="0"/>
          <element name="T43_Tilskudsgrundlag" type="decimal" nillable="true" minOccurs="0"/>
        </sequence>
      </complexType>
      <complexType name="Tilskud44Type">
        <sequence>
          <element name="T44_FasefodringIndikator" type="cap:TristateBooleanType" minOccurs="0"/>
          <element name="T44_Kapacitet" type="decimal" nillable="true" minOccurs="0"/>
          <element name="T44_StandardMiljoeEffekt" type="decimal" nillable="true" minOccurs="0"/>
          <element name="T44_TeknologiensLevetid" type="decimal" nillable="true" minOccurs="0"/>
          <element name="T44_StandardOmk" type="decimal" nillable="true" minOccurs="0"/>
          <element name="T44_Antal" type="integer" nillable="true" minOccurs="0"/>
          <element name="T44_IAlt" type="decimal" nillable="true" minOccurs="0"/>
          <element name="T44_Tilskudsgrundlag" type="decimal" nillable="true" minOccurs="0"/>
        </sequence>
      </complexType>
      <complexType name="Tilskud45Type">
        <sequence>
          <element name="T45_FasefodringIndikator" type="cap:TristateBooleanType" minOccurs="0"/>
          <element name="T45_Kapacitet" type="decimal" nillable="true" minOccurs="0"/>
          <element name="T45_StandardMiljoeEffekt" type="decimal" nillable="true" minOccurs="0"/>
          <element name="T45_TeknologiensLevetid" type="decimal" nillable="true" minOccurs="0"/>
          <element name="T45_StandardOmk" type="decimal" nillable="true" minOccurs="0"/>
          <element name="T45_Antal" type="integer" nillable="true" minOccurs="0"/>
          <element name="T45_IAlt" type="decimal" nillable="true" minOccurs="0"/>
          <element name="T45_Tilskudsgrundlag" type="decimal" nillable="true" minOccurs="0"/>
        </sequence>
      </complexType>
      <complexType name="Tilskud46Type">
        <sequence>
          <element name="T46_FasefodringIndikator" type="cap:TristateBooleanType" minOccurs="0"/>
          <element name="T46_Kapacitet" type="decimal" nillable="true" minOccurs="0"/>
          <element name="T46_StandardMiljoeEffekt" type="decimal" nillable="true" minOccurs="0"/>
          <element name="T46_TeknologiensLevetid" type="decimal" nillable="true" minOccurs="0"/>
          <element name="T46_StandardOmk" type="decimal" nillable="true" minOccurs="0"/>
          <element name="T46_Antal" type="integer" nillable="true" minOccurs="0"/>
          <element name="T46_IAlt" type="decimal" nillable="true" minOccurs="0"/>
          <element name="T46_Tilskudsgrundlag" type="decimal" nillable="true" minOccurs="0"/>
        </sequence>
      </complexType>
      <complexType name="Tilskud47Type">
        <sequence>
          <element name="T47_FasefodringIndikator" type="cap:TristateBooleanType" minOccurs="0"/>
          <element name="T47_Kapacitet" type="decimal" nillable="true" minOccurs="0"/>
          <element name="T47_StandardMiljoeEffekt" type="decimal" nillable="true" minOccurs="0"/>
          <element name="T47_TeknologiensLevetid" type="decimal" nillable="true" minOccurs="0"/>
          <element name="T47_StandardOmkS1" type="decimal" nillable="true" minOccurs="0"/>
          <element name="T47_AntalS1" type="integer" nillable="true" minOccurs="0"/>
          <element name="T47_IAltS1" type="decimal" nillable="true" minOccurs="0"/>
          <element name="T47_StandardOmkS2" type="decimal" nillable="true" minOccurs="0"/>
          <element name="T47_AntalS2" type="integer" nillable="true" minOccurs="0"/>
          <element name="T47_IAltS2" type="decimal" nillable="true" minOccurs="0"/>
          <element name="T47_Tilskudsgrundlag" type="decimal" nillable="true" minOccurs="0"/>
        </sequence>
      </complexType>
      <complexType name="Tilskud48Type">
        <sequence>
          <element name="T48_FasefodringIndikator" type="cap:TristateBooleanType" minOccurs="0"/>
          <element name="T48_Kapacitet" type="decimal" nillable="true" minOccurs="0"/>
          <element name="T48_StandardMiljoeEffekt" type="decimal" nillable="true" minOccurs="0"/>
          <element name="T48_TeknologiensLevetid" type="decimal" nillable="true" minOccurs="0"/>
          <element name="T48_StandardOmk" type="decimal" nillable="true" minOccurs="0"/>
          <element name="T48_Antal" type="integer" nillable="true" minOccurs="0"/>
          <element name="T48_IAlt" type="decimal" nillable="true" minOccurs="0"/>
          <element name="T48_Tilskudsgrundlag" type="decimal" nillable="true" minOccurs="0"/>
        </sequence>
      </complexType>
      <complexType name="Tilskudsopgoerelse4Type">
        <sequence>
          <element name="T41_TilskudsgrundlagDKKSum" type="decimal" nillable="true" minOccurs="0"/>
          <element name="T41_TilsagnsbeloebDKKSum" type="decimal" nillable="true" minOccurs="0"/>
          <element name="T42_TilskudsgrundlagDKKSum" type="decimal" nillable="true" minOccurs="0"/>
          <element name="T42_TilsagnsbeloebDKKSum" type="decimal" nillable="true" minOccurs="0"/>
          <element name="T43_TilskudsgrundlagDKKSum" type="decimal" nillable="true" minOccurs="0"/>
          <element name="T43_TilsagnsbeloebDKKSum" type="decimal" nillable="true" minOccurs="0"/>
          <element name="T44_TilskudsgrundlagDKKSum" type="decimal" nillable="true" minOccurs="0"/>
          <element name="T44_TilsagnsbeloebDKKSum" type="decimal" nillable="true" minOccurs="0"/>
          <element name="T45_TilskudsgrundlagDKKSum" type="decimal" nillable="true" minOccurs="0"/>
          <element name="T45_TilsagnsbeloebDKKSum" type="decimal" nillable="true" minOccurs="0"/>
          <element name="T46_TilskudsgrundlagDKKSum" type="decimal" nillable="true" minOccurs="0"/>
          <element name="T46_TilsagnsbeloebDKKSum" type="decimal" nillable="true" minOccurs="0"/>
          <element name="T47_TilskudsgrundlagDKKSum" type="decimal" nillable="true" minOccurs="0"/>
          <element name="T47_TilsagnsbeloebDKKSum" type="decimal" nillable="true" minOccurs="0"/>
          <element name="T48_TilskudsgrundlagDKKSum" type="decimal" nillable="true" minOccurs="0"/>
          <element name="T48_TilsagnsbeloebDKKSum" type="decimal" nillable="true" minOccurs="0"/>
          <element name="I4_SamletTilskudsgrundlagDKKSum" type="decimal" nillable="true" minOccurs="0"/>
          <element name="I4_SamletTilsagnsbeloebDKKSum" type="decimal" nillable="true" minOccurs="0"/>
        </sequence>
      </complexType>
      <complexType name="Indsats5Type">
        <sequence>
          <element name="Tilskudsberegning5" type="cap:Tilskudsberegning5Type" minOccurs="0"/>
        </sequence>
      </complexType>
      <complexType name="Tilskudsberegning5Type">
        <sequence>
          <element name="Tilskud51" type="cap:Tilskud51Type" minOccurs="0"/>
          <element name="Tilskud52" type="cap:Tilskud52Type" minOccurs="0"/>
          <element name="Tilskud53" type="cap:Tilskud53Type" minOccurs="0"/>
          <element name="Tilskud54" type="cap:Tilskud54Type" minOccurs="0"/>
          <element name="Tilskud55" type="cap:Tilskud55Type" minOccurs="0"/>
          <element name="Tilskud56" type="cap:Tilskud56Type" minOccurs="0"/>
          <element name="Tilskudsopgoerelse5" type="cap:Tilskudsopgoerelse5Type" minOccurs="0"/>
        </sequence>
      </complexType>
      <complexType name="Tilskud51Type">
        <sequence>
          <element name="T51_GyllefosuringIndikator" type="cap:TristateBooleanType" minOccurs="0"/>
          <element name="T51_Kapacitet" type="decimal" nillable="true" minOccurs="0"/>
          <element name="T51_StandardMiljoeEffekt" type="decimal" nillable="true" minOccurs="0"/>
          <element name="T51_TeknologiensLevetid" type="decimal" nillable="true" minOccurs="0"/>
          <element name="T51_StandardOmk" type="decimal" nillable="true" minOccurs="0"/>
          <element name="T51_Antal" type="integer" nillable="true" minOccurs="0"/>
          <element name="T51_IAlt" type="decimal" nillable="true" minOccurs="0"/>
          <element name="T51_Tilskudsgrundlag" type="decimal" nillable="true" minOccurs="0"/>
        </sequence>
      </complexType>
      <complexType name="Tilskud52Type">
        <sequence>
          <element name="T52_FasefodringIndikator" type="cap:TristateBooleanType" minOccurs="0"/>
          <element name="T52_Kapacitet" type="decimal" nillable="true" minOccurs="0"/>
          <element name="T52_StandardMiljoeEffekt" type="decimal" nillable="true" minOccurs="0"/>
          <element name="T52_TeknologiensLevetid" type="decimal" nillable="true" minOccurs="0"/>
          <element name="T52_StandardOmk" type="decimal" nillable="true" minOccurs="0"/>
          <element name="T52_Antal" type="integer" nillable="true" minOccurs="0"/>
          <element name="T52_IAlt" type="decimal" nillable="true" minOccurs="0"/>
          <element name="T52_Tilskudsgrundlag" type="decimal" nillable="true" minOccurs="0"/>
        </sequence>
      </complexType>
      <complexType name="Tilskud53Type">
        <sequence>
          <element name="T53_FasefodringIndikator" type="cap:TristateBooleanType" minOccurs="0"/>
          <element name="T53_Kapacitet" type="decimal" nillable="true" minOccurs="0"/>
          <element name="T53_StandardMiljoeEffekt" type="decimal" nillable="true" minOccurs="0"/>
          <element name="T53_TeknologiensLevetid" type="decimal" nillable="true" minOccurs="0"/>
          <element name="T53_StandardOmk" type="decimal" nillable="true" minOccurs="0"/>
          <element name="T53_Antal" type="integer" nillable="true" minOccurs="0"/>
          <element name="T53_IAlt" type="decimal" nillable="true" minOccurs="0"/>
          <element name="T53_Tilskudsgrundlag" type="decimal" nillable="true" minOccurs="0"/>
        </sequence>
      </complexType>
      <complexType name="Tilskud54Type">
        <sequence>
          <element name="T54_FasefodringIndikator" type="cap:TristateBooleanType" minOccurs="0"/>
          <element name="T54_Kapacitet" type="decimal" nillable="true" minOccurs="0"/>
          <element name="T54_StandardMiljoeEffekt" type="decimal" nillable="true" minOccurs="0"/>
          <element name="T54_TeknologiensLevetid" type="decimal" nillable="true" minOccurs="0"/>
          <element name="T54_Tilskudsgrundlag" type="decimal" nillable="true" minOccurs="0"/>
          <element name="T54_OpsamlingstankeTaellerSkjult" type="integer" nillable="true" minOccurs="0"/>
          <element name="T54_Tank1_1" type="cap:T54_TankType"/>
          <element name="T54_Tank1_2" type="cap:T54_TankType"/>
          <element name="T54_Tank1_3" type="cap:T54_TankType"/>
          <element name="T54_Tank1_4" type="cap:T54_TankType"/>
          <element name="T54_Tank1_5" type="cap:T54_TankType"/>
        </sequence>
      </complexType>
      <complexType name="T54_TankType">
        <sequence>
          <element name="T54_StandardOmk" type="decimal" nillable="true" minOccurs="0"/>
          <element name="T54_Antal" type="integer" nillable="true" minOccurs="0"/>
          <element name="T54_StardardOmkM3" type="decimal" nillable="true" minOccurs="0"/>
          <element name="T54_M3Silo" type="decimal" nillable="true" minOccurs="0"/>
          <element name="T54_IAlt" type="decimal" nillable="true" minOccurs="0"/>
        </sequence>
      </complexType>
      <complexType name="Tilskud55Type">
        <sequence>
          <element name="T55_FasefodringIndikator" type="cap:TristateBooleanType" minOccurs="0"/>
          <element name="T55_Kapacitet" type="decimal" nillable="true" minOccurs="0"/>
          <element name="T55_StandardMiljoeEffekt" type="decimal" nillable="true" minOccurs="0"/>
          <element name="T55_TeknologiensLevetid" type="decimal" nillable="true" minOccurs="0"/>
          <element name="T55_Tilskudsgrundlag" type="decimal" nillable="true" minOccurs="0"/>
          <element name="T55_OpsamlingstankeTaellerSkjult" type="integer" nillable="true" minOccurs="0"/>
          <element name="T55_Tank1_1" type="cap:T55_TankType"/>
          <element name="T55_Tank1_2" type="cap:T55_TankType"/>
          <element name="T55_Tank1_3" type="cap:T55_TankType"/>
          <element name="T55_Tank1_4" type="cap:T55_TankType"/>
          <element name="T55_Tank1_5" type="cap:T55_TankType"/>
        </sequence>
      </complexType>
      <complexType name="T55_TankType">
        <sequence>
          <element name="T55_StandardOmk" type="decimal" nillable="true" minOccurs="0"/>
          <element name="T55_Antal" type="integer" nillable="true" minOccurs="0"/>
          <element name="T55_StardardOmkM3" type="decimal" nillable="true" minOccurs="0"/>
          <element name="T55_M3Silo" type="decimal" nillable="true" minOccurs="0"/>
          <element name="T55_IAlt" type="decimal" nillable="true" minOccurs="0"/>
        </sequence>
      </complexType>
      <complexType name="Tilskud56Type">
        <sequence>
          <element name="T56_FasefodringIndikator" type="cap:TristateBooleanType" minOccurs="0"/>
          <element name="T56_Kapacitet" type="decimal" nillable="true" minOccurs="0"/>
          <element name="T56_StandardMiljoeEffekt" type="decimal" nillable="true" minOccurs="0"/>
          <element name="T56_TeknologiensLevetid" type="decimal" nillable="true" minOccurs="0"/>
          <element name="T56_Tilskudsgrundlag" type="decimal" nillable="true" minOccurs="0"/>
          <element name="T56_OpsamlingstankeTaellerSkjult" type="integer" nillable="true" minOccurs="0"/>
          <element name="T56_Tank1_1" type="cap:T56_TankType"/>
          <element name="T56_Tank1_2" type="cap:T56_TankType"/>
          <element name="T56_Tank1_3" type="cap:T56_TankType"/>
          <element name="T56_Tank1_4" type="cap:T56_TankType"/>
          <element name="T56_Tank1_5" type="cap:T56_TankType"/>
        </sequence>
      </complexType>
      <complexType name="T56_TankType">
        <sequence>
          <element name="T56_StandardOmk" type="decimal" nillable="true" minOccurs="0"/>
          <element name="T56_Antal" type="integer" nillable="true" minOccurs="0"/>
          <element name="T56_StardardOmkM3" type="decimal" nillable="true" minOccurs="0"/>
          <element name="T56_M3Silo" type="decimal" nillable="true" minOccurs="0"/>
          <element name="T56_IAlt" type="decimal" nillable="true" minOccurs="0"/>
        </sequence>
      </complexType>
      <complexType name="Tilskudsopgoerelse5Type">
        <sequence>
          <element name="T51_TilskudsgrundlagDKKSum" type="decimal" nillable="true" minOccurs="0"/>
          <element name="T51_TilsagnsbeloebDKKSum" type="decimal" nillable="true" minOccurs="0"/>
          <element name="T52_TilskudsgrundlagDKKSum" type="decimal" nillable="true" minOccurs="0"/>
          <element name="T52_TilsagnsbeloebDKKSum" type="decimal" nillable="true" minOccurs="0"/>
          <element name="T53_TilskudsgrundlagDKKSum" type="decimal" nillable="true" minOccurs="0"/>
          <element name="T53_TilsagnsbeloebDKKSum" type="decimal" nillable="true" minOccurs="0"/>
          <element name="T54_TilskudsgrundlagDKKSum" type="decimal" nillable="true" minOccurs="0"/>
          <element name="T54_TilsagnsbeloebDKKSum" type="decimal" nillable="true" minOccurs="0"/>
          <element name="T55_TilskudsgrundlagDKKSum" type="decimal" nillable="true" minOccurs="0"/>
          <element name="T55_TilsagnsbeloebDKKSum" type="decimal" nillable="true" minOccurs="0"/>
          <element name="T56_TilskudsgrundlagDKKSum" type="decimal" nillable="true" minOccurs="0"/>
          <element name="T56_TilsagnsbeloebDKKSum" type="decimal" nillable="true" minOccurs="0"/>
          <element name="I5_SamletTilskudsgrundlagDKKSum" type="decimal" nillable="true" minOccurs="0"/>
          <element name="I5_SamletTilsagnsbeloebDKKSum" type="decimal" nillable="true" minOccurs="0"/>
        </sequence>
      </complexType>
      <complexType name="Indsats6Type">
        <sequence>
          <element name="Tilskudsberegning6" type="cap:Tilskudsberegning6Type" minOccurs="0"/>
        </sequence>
      </complexType>
      <complexType name="Tilskudsberegning6Type">
        <sequence>
          <element name="Tilskud61" type="cap:Tilskud61Type" minOccurs="0"/>
          <element name="Tilskud62" type="cap:Tilskud62Type" minOccurs="0"/>
          <element name="Tilskud63" type="cap:Tilskud63Type" minOccurs="0"/>
          <element name="Tilskud64" type="cap:Tilskud64Type" minOccurs="0"/>
          <element name="Tilskud65" type="cap:Tilskud65Type" minOccurs="0"/>
          <element name="Tilskud66" type="cap:Tilskud66Type" minOccurs="0"/>
          <element name="Tilskud67" type="cap:Tilskud67Type" minOccurs="0"/>
          <element name="Tilskud68" type="cap:Tilskud68Type" minOccurs="0"/>
          <element name="Tilskudsopgoerelse6" type="cap:Tilskudsopgoerelse6Type" minOccurs="0"/>
        </sequence>
      </complexType>
      <complexType name="Tilskud61Type">
        <sequence>
          <element name="T61_GyllefosuringIndikator" type="cap:TristateBooleanType" minOccurs="0"/>
          <element name="T61_Kapacitet" type="decimal" nillable="true" minOccurs="0"/>
          <element name="T61_StandardMiljoeEffekt" type="decimal" nillable="true" minOccurs="0"/>
          <element name="T61_TeknologiensLevetid" type="decimal" nillable="true" minOccurs="0"/>
          <element name="T61_StandardOmk" type="decimal" nillable="true" minOccurs="0"/>
          <element name="T61_Antal" type="integer" nillable="true" minOccurs="0"/>
          <element name="T61_IAlt" type="decimal" nillable="true" minOccurs="0"/>
          <element name="T61s2_StandardOmk" type="decimal" nillable="true" minOccurs="0"/>
          <element name="T61s2_Antal" type="integer" nillable="true" minOccurs="0"/>
          <element name="T61s2_IAlt" type="decimal" nillable="true" minOccurs="0"/>
          <element name="T61_Tilskudsgrundlag" type="decimal" nillable="true" minOccurs="0"/>
        </sequence>
      </complexType>
      <complexType name="Tilskud62Type">
        <sequence>
          <element name="T62_FasefodringIndikator" type="cap:TristateBooleanType" minOccurs="0"/>
          <element name="T62_Kapacitet" type="decimal" nillable="true" minOccurs="0"/>
          <element name="T62_StandardMiljoeEffekt" type="decimal" nillable="true" minOccurs="0"/>
          <element name="T62_TeknologiensLevetid" type="decimal" nillable="true" minOccurs="0"/>
          <element name="T62_LoesningVaelger" type="integer" nillable="true" minOccurs="0"/>
          <element name="T62_LoesningVaelger2" type="integer" nillable="true" minOccurs="0"/>
          <element name="T62_LoesningVaelger3" type="integer" nillable="true" minOccurs="0"/>
          <element name="T62L1_StandardOmk" type="decimal" nillable="true" minOccurs="0"/>
          <element name="T62L1_Antal" type="integer" nillable="true" minOccurs="0"/>
          <element name="T62L1_IAlt" type="decimal" nillable="true" minOccurs="0"/>
          <element name="T62L2_StandardOmk" type="decimal" nillable="true" minOccurs="0"/>
          <element name="T62L2_Antal" type="integer" nillable="true" minOccurs="0"/>
          <element name="T62L2_IAlt" type="decimal" nillable="true" minOccurs="0"/>
          <element name="T62L3_StandardOmk" type="decimal" nillable="true" minOccurs="0"/>
          <element name="T62L3_Antal" type="integer" nillable="true" minOccurs="0"/>
          <element name="T62L3_IAlt" type="decimal" nillable="true" minOccurs="0"/>
          <element name="T62_Tilskudsgrundlag" type="decimal" nillable="true" minOccurs="0"/>
        </sequence>
      </complexType>
      <complexType name="Tilskud63Type">
        <sequence>
          <element name="T63_FasefodringIndikator" type="cap:TristateBooleanType" minOccurs="0"/>
          <element name="T63_Kapacitet" type="decimal" nillable="true" minOccurs="0"/>
          <element name="T63_StandardMiljoeEffekt" type="decimal" nillable="true" minOccurs="0"/>
          <element name="T63_TeknologiensLevetid" type="decimal" nillable="true" minOccurs="0"/>
          <element name="T63_LoesningVaelger" type="integer" nillable="true" minOccurs="0"/>
          <element name="T63_LoesningVaelger2" type="integer" nillable="true" minOccurs="0"/>
          <element name="T63_LoesningVaelger3" type="integer" nillable="true" minOccurs="0"/>
          <element name="T63L1_StandardOmk" type="decimal" nillable="true" minOccurs="0"/>
          <element name="T63L1_Antal" type="integer" nillable="true" minOccurs="0"/>
          <element name="T63L1_IAlt" type="decimal" nillable="true" minOccurs="0"/>
          <element name="T63L2_StandardOmk" type="decimal" nillable="true" minOccurs="0"/>
          <element name="T63L2_Antal" type="integer" nillable="true" minOccurs="0"/>
          <element name="T63L2_IAlt" type="decimal" nillable="true" minOccurs="0"/>
          <element name="T63L3_StandardOmk" type="decimal" nillable="true" minOccurs="0"/>
          <element name="T63L3_Antal" type="integer" nillable="true" minOccurs="0"/>
          <element name="T63L3_IAlt" type="decimal" nillable="true" minOccurs="0"/>
          <element name="T63_Tilskudsgrundlag" type="decimal" nillable="true" minOccurs="0"/>
        </sequence>
      </complexType>
      <complexType name="Tilskud64Type">
        <sequence>
          <element name="T64_GyllefosuringIndikator" type="cap:TristateBooleanType" minOccurs="0"/>
          <element name="T64_Kapacitet" type="decimal" nillable="true" minOccurs="0"/>
          <element name="T64_StandardMiljoeEffekt" type="decimal" nillable="true" minOccurs="0"/>
          <element name="T64_TeknologiensLevetid" type="decimal" nillable="true" minOccurs="0"/>
          <element name="T64_StandardOmk" type="decimal" nillable="true" minOccurs="0"/>
          <element name="T64_Antal" type="integer" nillable="true" minOccurs="0"/>
          <element name="T64_IAlt" type="decimal" nillable="true" minOccurs="0"/>
          <element name="T64_StandardOmkS2" type="decimal" nillable="true" minOccurs="0"/>
          <element name="T64_AntalS2" type="integer" nillable="true" minOccurs="0"/>
          <element name="T64_IAltS2" type="decimal" nillable="true" minOccurs="0"/>
          <element name="T64_StandardOmkS3" type="decimal" nillable="true" minOccurs="0"/>
          <element name="T64_AntalS3" type="integer" nillable="true" minOccurs="0"/>
          <element name="T64_IAltS3" type="decimal" nillable="true" minOccurs="0"/>
          <element name="T64_Tilskudsgrundlag" type="decimal" nillable="true" minOccurs="0"/>
        </sequence>
      </complexType>
      <complexType name="Tilskud65Type">
        <sequence>
          <element name="T65_FasefodringIndikator" type="cap:TristateBooleanType" minOccurs="0"/>
          <element name="T65_Kapacitet" type="decimal" nillable="true" minOccurs="0"/>
          <element name="T65_StandardMiljoeEffekt" type="decimal" nillable="true" minOccurs="0"/>
          <element name="T65_TeknologiensLevetid" type="decimal" nillable="true" minOccurs="0"/>
          <element name="T65_LoesningVaelger" type="integer" nillable="true" minOccurs="0"/>
          <element name="T65_LoesningVaelger2" type="integer" nillable="true" minOccurs="0"/>
          <element name="T65_LoesningVaelger3" type="integer" nillable="true" minOccurs="0"/>
          <element name="T65L1_StandardOmk" type="decimal" nillable="true" minOccurs="0"/>
          <element name="T65L1_Antal" type="decimal" nillable="true" minOccurs="0"/>
          <element name="T65L1_IAlt" type="decimal" nillable="true" minOccurs="0"/>
          <element name="T65L2_StandardOmk" type="decimal" nillable="true" minOccurs="0"/>
          <element name="T65L2_Antal" type="decimal" nillable="true" minOccurs="0"/>
          <element name="T65L2_IAlt" type="decimal" nillable="true" minOccurs="0"/>
          <element name="T65L3_StandardOmk" type="decimal" nillable="true" minOccurs="0"/>
          <element name="T65L3_Antal" type="decimal" nillable="true" minOccurs="0"/>
          <element name="T65L3_IAlt" type="decimal" nillable="true" minOccurs="0"/>
          <element name="T65_Tilskudsgrundlag" type="decimal" nillable="true" minOccurs="0"/>
        </sequence>
      </complexType>
      <complexType name="Tilskud66Type">
        <sequence>
          <element name="T66_FasefodringIndikator" type="cap:TristateBooleanType" minOccurs="0"/>
          <element name="T66_Kapacitet" type="decimal" nillable="true" minOccurs="0"/>
          <element name="T66_StandardMiljoeEffekt" type="decimal" nillable="true" minOccurs="0"/>
          <element name="T66_TeknologiensLevetid" type="decimal" nillable="true" minOccurs="0"/>
          <element name="T66_LoesningVaelger" type="integer" nillable="true" minOccurs="0"/>
          <element name="T66_LoesningVaelger2" type="integer" nillable="true" minOccurs="0"/>
          <element name="T66_LoesningVaelger3" type="integer" nillable="true" minOccurs="0"/>
          <element name="T66L1_StandardOmk" type="decimal" nillable="true" minOccurs="0"/>
          <element name="T66L1_Antal" type="decimal" nillable="true" minOccurs="0"/>
          <element name="T66L1_IAlt" type="decimal" nillable="true" minOccurs="0"/>
          <element name="T66L2_StandardOmk" type="decimal" nillable="true" minOccurs="0"/>
          <element name="T662_Antal" type="decimal" nillable="true" minOccurs="0"/>
          <element name="T66L2_IAlt" type="decimal" nillable="true" minOccurs="0"/>
          <element name="T66L3_StandardOmk" type="decimal" nillable="true" minOccurs="0"/>
          <element name="T66L3_Antal" type="decimal" nillable="true" minOccurs="0"/>
          <element name="T66L3_IAlt" type="decimal" nillable="true" minOccurs="0"/>
          <element name="T66_Tilskudsgrundlag" type="decimal" nillable="true" minOccurs="0"/>
        </sequence>
      </complexType>
      <complexType name="Tilskud67Type">
        <sequence>
          <element name="T67_FasefodringIndikator" type="cap:TristateBooleanType" minOccurs="0"/>
          <element name="T67_Kapacitet" type="decimal" nillable="true" minOccurs="0"/>
          <element name="T67_StandardMiljoeEffekt" type="decimal" nillable="true" minOccurs="0"/>
          <element name="T67_TeknologiensLevetid" type="decimal" nillable="true" minOccurs="0"/>
          <element name="T67_LoesningVaelger" type="integer" nillable="true" minOccurs="0"/>
          <element name="T67_LoesningVaelger2" type="integer" nillable="true" minOccurs="0"/>
          <element name="T67_LoesningVaelger3" type="integer" nillable="true" minOccurs="0"/>
          <element name="T67L1_StandardOmk" type="decimal" nillable="true" minOccurs="0"/>
          <element name="T67L1_Antal" type="decimal" nillable="true" minOccurs="0"/>
          <element name="T67L1_IAlt" type="decimal" nillable="true" minOccurs="0"/>
          <element name="T67L2_StandardOmk" type="decimal" nillable="true" minOccurs="0"/>
          <element name="T67L2_Antal" type="decimal" nillable="true" minOccurs="0"/>
          <element name="T67L2_IAlt" type="decimal" nillable="true" minOccurs="0"/>
          <element name="T67L3_StandardOmk" type="decimal" nillable="true" minOccurs="0"/>
          <element name="T67L3_Antal" type="decimal" nillable="true" minOccurs="0"/>
          <element name="T67L3_IAlt" type="decimal" nillable="true" minOccurs="0"/>
          <element name="T67_Tilskudsgrundlag" type="decimal" nillable="true" minOccurs="0"/>
        </sequence>
      </complexType>
      <complexType name="Tilskud68Type">
        <sequence>
          <element name="T68_GyllefosuringIndikator" type="cap:TristateBooleanType" minOccurs="0"/>
          <element name="T68_Kapacitet" type="decimal" nillable="true" minOccurs="0"/>
          <element name="T68_StandardMiljoeEffekt" type="decimal" nillable="true" minOccurs="0"/>
          <element name="T68_TeknologiensLevetid" type="decimal" nillable="true" minOccurs="0"/>
          <element name="T68_StandardOmk" type="decimal" nillable="true" minOccurs="0"/>
          <element name="T68_Antal" type="integer" nillable="true" minOccurs="0"/>
          <element name="T68_IAlt" type="decimal" nillable="true" minOccurs="0"/>
          <element name="T68_Tilskudsgrundlag" type="decimal" nillable="true" minOccurs="0"/>
        </sequence>
      </complexType>
      <complexType name="Tilskudsopgoerelse6Type">
        <sequence>
          <element name="T61_TilskudsgrundlagDKKSum" type="decimal" nillable="true" minOccurs="0"/>
          <element name="T61_TilsagnsbeloebDKKSum" type="decimal" nillable="true" minOccurs="0"/>
          <element name="T62_TilskudsgrundlagDKKSum" type="decimal" nillable="true" minOccurs="0"/>
          <element name="T62_TilsagnsbeloebDKKSum" type="decimal" nillable="true" minOccurs="0"/>
          <element name="T63_TilskudsgrundlagDKKSum" type="decimal" nillable="true" minOccurs="0"/>
          <element name="T63_TilsagnsbeloebDKKSum" type="decimal" nillable="true" minOccurs="0"/>
          <element name="T64_TilskudsgrundlagDKKSum" type="decimal" nillable="true" minOccurs="0"/>
          <element name="T64_TilsagnsbeloebDKKSum" type="decimal" nillable="true" minOccurs="0"/>
          <element name="T65_TilskudsgrundlagDKKSum" type="decimal" nillable="true" minOccurs="0"/>
          <element name="T65_TilsagnsbeloebDKKSum" type="decimal" nillable="true" minOccurs="0"/>
          <element name="T66_TilskudsgrundlagDKKSum" type="decimal" nillable="true" minOccurs="0"/>
          <element name="T66_TilsagnsbeloebDKKSum" type="decimal" nillable="true" minOccurs="0"/>
          <element name="T67_TilskudsgrundlagDKKSum" type="decimal" nillable="true" minOccurs="0"/>
          <element name="T67_TilsagnsbeloebDKKSum" type="decimal" nillable="true" minOccurs="0"/>
          <element name="T68_TilskudsgrundlagDKKSum" type="decimal" nillable="true" minOccurs="0"/>
          <element name="T68_TilsagnsbeloebDKKSum" type="decimal" nillable="true" minOccurs="0"/>
          <element name="I6_SamletTilskudsgrundlagDKKSum" type="decimal" nillable="true" minOccurs="0"/>
          <element name="I6_SamletTilsagnsbeloebDKKSum" type="decimal" nillable="true" minOccurs="0"/>
        </sequence>
      </complexType>
      <complexType name="StatistikType">
        <sequence>
          <element name="BedriftensEjerforholdIndikator" type="cap:TristateBooleanType"/>
          <element name="EjersKoenIndikator" type="cap:TristateBooleanType"/>
          <element name="EjersAlderIndikator" type="cap:TristateBooleanType"/>
          <element name="OekoElKonventionelIndikator" type="cap:TristateBooleanType"/>
          <element name="AntalHektar" type="string" nillable="true"/>
          <element name="LandbrugsSektor" type="string" nillable="true"/>
        </sequence>
      </complexType>
      <complexType name="ProjektdataType">
        <sequence>
          <element name="TempIndikator" type="cap:TristateBooleanType"/>
          <element name="EkstraFelter" type="cap:EkstraFelterType" minOccurs="0"/>
        </sequence>
      </complexType>
      <complexType name="StatistikTilEUType">
        <sequence>
          <element name="RegistreretSelskabIndikator" type="cap:TristateBooleanType" minOccurs="0"/>
          <element name="ErKvindeIndikator" type="cap:TristateBooleanType" minOccurs="0"/>
          <element name="Under40AarIndikator" type="cap:TristateBooleanType" minOccurs="0"/>
          <element name="ErOekologiskIndikator" type="cap:TristateBooleanType" minOccurs="0"/>
          <element name="SamletArealIntervaller" type="string" nillable="true"/>
          <element name="SektorAnsoegerTilhoerer" type="decimal" nillable="true"/>
        </sequence>
      </complexType>
      <complexType name="ArbejdskraftbehovType">
        <sequence>
          <element name="SamletHaFS" type="decimal" nillable="true" minOccurs="0"/>
          <element name="FaellesskemaSamletHAIndikator" type="cap:TristateBooleanType" nillable="true" minOccurs="0"/>
          <element name="SamletAntalTimerAfgroeder" type="decimal" nillable="true" minOccurs="0"/>
          <element name="SamletAntalTimerAfgroederIndikator" type="cap:TristateBooleanType" nillable="true" minOccurs="0"/>
          <element name="SamletAntalTimerHusdyr" type="decimal" nillable="true" minOccurs="0"/>
          <element name="SamletAntalTimerHusdyrIndikator" type="cap:TristateBooleanType" nillable="true" minOccurs="0"/>
          <element name="SamletAntalTimerHusdyrOgAfgroeder" type="decimal" nillable="true" minOccurs="0"/>
          <element name="SamletAntalTimerHusdyrOgAfgroederIndikator" type="cap:TristateBooleanType" nillable="true" minOccurs="0"/>
          <element name="SamletAntalTimerIkkeOpfylder" type="decimal" nillable="true" minOccurs="0"/>
          <element name="JournalnummerFS" type="string" nillable="true" minOccurs="0"/>
          <element name="OrdningsarFS" type="integer" nillable="true" minOccurs="0"/>
          <element name="ModtagetFSDato" type="date" nillable="true" minOccurs="0"/>
          <element name="DataHenteCHRDato" type="date" nillable="true" minOccurs="0"/>
          <element name="NormFSAfgroedeSamling" type="cap:NormFSAfgroedeSamlingType" nillable="true" minOccurs="0"/>
          <element name="NormFSAfgroedeSumSamling" type="cap:NormFSAfgroedeSumSamlingType" nillable="true" minOccurs="0"/>
          <element name="NormCHRSamling" type="cap:NormCHRSamlingType" nillable="true" minOccurs="0"/>
          <element name="NormCHRSumSamling" type="cap:NormCHRSumSamlingType" nillable="true" minOccurs="0"/>
        </sequence>
      </complexType>
      <complexType name="NormFSAfgroedeSamlingType">
        <sequence>
          <element name="NormFSAfgroede" type="cap:NormFSAfgroedeType" minOccurs="0" maxOccurs="unbounded"/>
        </sequence>
      </complexType>
      <complexType name="NormFSAfgroedeType">
        <sequence>
          <element name="NormKategori" type="string" nillable="true" minOccurs="0"/>
          <element name="AfgroedeKode" type="integer" nillable="true" minOccurs="0"/>
          <element name="Afgroede" type="string" nillable="true" minOccurs="0"/>
          <element name="Marknummer" type="string" nillable="true" minOccurs="0"/>
          <element name="Markbloknummer" type="string" nillable="true" minOccurs="0"/>
          <element name="ArealMarknummer" type="decimal" nillable="true" minOccurs="0"/>
          <element name="Ekstrafelter" type="cap:EkstrafelterType" nillable="true"/>
        </sequence>
      </complexType>
      <complexType name="NormFSAfgroedeSumSamlingType">
        <sequence>
          <element name="NormFSAfgroedeSum" type="cap:NormFSAfgroedeSumType" minOccurs="0" maxOccurs="unbounded"/>
        </sequence>
      </complexType>
      <complexType name="NormFSAfgroedeSumType">
        <sequence>
          <element name="NormKategoriSum" type="string" nillable="true" minOccurs="0"/>
          <element name="ArealPerNormkategoriSum" type="decimal" nillable="true" minOccurs="0"/>
          <element name="NormtimeSats" type="decimal" nillable="true" minOccurs="0"/>
          <element name="NormtimerPerKategoriSum" type="decimal" nillable="true" minOccurs="0"/>
          <element name="Ekstrafelter" type="cap:EkstrafelterType" nillable="true"/>
        </sequence>
      </complexType>
      <complexType name="NormCHRSamlingType">
        <sequence>
          <element name="NormCHR" type="cap:NormCHRType" minOccurs="0" maxOccurs="unbounded"/>
        </sequence>
      </complexType>
      <complexType name="NormCHRType">
        <sequence>
          <element name="HusdyrKategoriTekst" type="string" nillable="true"/>
          <element name="CHRNr" type="integer" nillable="true"/>
          <element name="BesaetningsNummer" type="integer" nillable="true"/>
          <element name="VirksomhedsartTekst" type="string" nillable="true"/>
          <element name="BesaetningsType" type="string" nillable="true"/>
          <element name="AntalDyr" type="integer" nillable="true"/>
          <element name="BeregnetAntalDyr" type="decimal" nillable="true"/>
          <element name="Ekstrafelter" type="cap:EkstrafelterType" nillable="true"/>
        </sequence>
      </complexType>
      <complexType name="NormCHRSumSamlingType">
        <sequence>
          <element name="NormCHRSum" type="cap:NormCHRSumType" minOccurs="0" maxOccurs="unbounded"/>
        </sequence>
      </complexType>
      <complexType name="NormCHRSumType">
        <sequence>
          <element name="HusdyrNormkategoriSum" type="string" nillable="true"/>
          <element name="HusdyrKategoriSum" type="decimal" nillable="true"/>
          <element name="HusdyrNormtimeSats" type="decimal" nillable="true"/>
          <element name="TimerHusdyrKategoriSum" type="decimal" nillable="true"/>
          <element name="Ekstrafelter" type="cap:EkstrafelterType" nillable="true"/>
        </sequence>
      </complexType>
      <complexType name="EkstrafelterGentagetSamlingType">
        <sequence>
          <element name="EkstrafelterGentagetType" type="cap:EkstrafelterType" minOccurs="0" maxOccurs="unbounded"/>
        </sequence>
      </complexType>
      <complexType name="EkstrafelterType">
        <sequence>
          <element name="String1" type="string" nillable="true" minOccurs="0"/>
          <element name="String2" type="string" nillable="true" minOccurs="0"/>
          <element name="String3" type="string" nillable="true" minOccurs="0"/>
          <element name="String4" type="string" nillable="true" minOccurs="0"/>
          <element name="String5" type="string" nillable="true" minOccurs="0"/>
          <element name="integer1" type="integer" nillable="true" minOccurs="0"/>
          <element name="integer2" type="integer" nillable="true" minOccurs="0"/>
          <element name="integer3" type="integer" nillable="true" minOccurs="0"/>
          <element name="integer4" type="integer" nillable="true" minOccurs="0"/>
          <element name="integer5" type="integer" nillable="true" minOccurs="0"/>
          <element name="Decimal1" type="decimal" nillable="true" minOccurs="0"/>
          <element name="Decimal2" type="decimal" nillable="true" minOccurs="0"/>
          <element name="Decimal3" type="decimal" nillable="true" minOccurs="0"/>
          <element name="Decimal4" type="decimal" nillable="true" minOccurs="0"/>
          <element name="Decimal5" type="decimal" nillable="true" minOccurs="0"/>
          <element name="Indikator1" type="cap:TristateBooleanType" minOccurs="0"/>
          <element name="Indikator2" type="cap:TristateBooleanType" minOccurs="0"/>
          <element name="Indikator3" type="cap:TristateBooleanType" minOccurs="0"/>
          <element name="Indikator4" type="cap:TristateBooleanType" minOccurs="0"/>
          <element name="Indikator5" type="cap:TristateBooleanType" minOccurs="0"/>
          <element name="Dato1" type="date" nillable="true"/>
          <element name="Dato2" type="date" nillable="true"/>
          <element name="Dato3" type="date" nillable="true"/>
          <element name="Dato4" type="date" nillable="true"/>
          <element name="Dato5" type="date" nillable="true"/>
        </sequence>
      </complexType>
      <complexType name="BilagType">
        <sequence>
          <element name="BemaerkningSamling" type="cap:BemaerkningSamlingType" minOccurs="0"/>
          <element name="TilbudSamling" type="cap:TilbudSamlingType" minOccurs="0"/>
          <element name="AntalTilbudIndsats1Bilag" type="integer" nillable="true" minOccurs="0"/>
          <element name="TilladelserSamling" type="cap:TilladelserSamlingType" minOccurs="0"/>
          <element name="AntalTilladelserBilag" type="integer" nillable="true" minOccurs="0"/>
          <element name="BilagEkstraFelter" type="cap:EkstraFelterType" minOccurs="0"/>
        </sequence>
      </complexType>
      <complexType name="BemaerkningSamlingType">
        <sequence>
          <element name="SeDokumenterNoden" type="string" nillable="true" minOccurs="0"/>
        </sequence>
      </complexType>
      <complexType name="TilbudSamlingType">
        <sequence>
          <element name="SeDokumenterNoden" type="string" nillable="true" minOccurs="0"/>
        </sequence>
      </complexType>
      <complexType name="TilladelserSamlingType">
        <sequence>
          <element name="SeDokumenterNoden" type="string" nillable="true" minOccurs="0"/>
        </sequence>
      </complexType>
      <complexType name="KlageType">
        <sequence>
          <element name="KlageSamling" type="cap:KlageSamlingType" minOccurs="0"/>
          <element name="KlageEkstraFelter" type="cap:EkstraFelterType" minOccurs="0"/>
        </sequence>
      </complexType>
      <complexType name="KlageSamlingType">
        <sequence>
          <element name="SeDokumenterNoden" type="string" nillable="true" minOccurs="0"/>
        </sequence>
      </complexType>
      <complexType name="EkstraFelterSamlingType">
        <sequence>
          <element name="EkstraFelter" type="cap:EkstraFelterType" minOccurs="0"/>
          <element name="GentagedeEkstraFelter" type="cap:EkstraFelterType" minOccurs="0" maxOccurs="unbounded"/>
        </sequence>
      </complexType>
      <complexType name="EkstraFelterType">
        <sequence>
          <element name="EkstraString1" type="string" nillable="true" minOccurs="0"/>
          <element name="EkstraString2" type="string" nillable="true" minOccurs="0"/>
          <element name="EkstraString3" type="string" nillable="true" minOccurs="0"/>
          <element name="EkstraString4" type="string" nillable="true" minOccurs="0"/>
          <element name="EkstraString5" type="string" nillable="true" minOccurs="0"/>
          <element name="EkstraString6" type="string" nillable="true" minOccurs="0"/>
          <element name="EkstraString7" type="string" nillable="true" minOccurs="0"/>
          <element name="EkstraString8" type="string" nillable="true" minOccurs="0"/>
          <element name="EkstraString9" type="string" nillable="true" minOccurs="0"/>
          <element name="EkstraString10" type="string" nillable="true" minOccurs="0"/>
          <element name="EkstraDecimal1" type="decimal" nillable="true" minOccurs="0"/>
          <element name="EkstraDecimal2" type="decimal" nillable="true" minOccurs="0"/>
          <element name="EkstraDecimal3" type="decimal" nillable="true" minOccurs="0"/>
          <element name="EkstraDecimal4" type="decimal" nillable="true" minOccurs="0"/>
          <element name="EkstraDecimal5" type="decimal" nillable="true" minOccurs="0"/>
          <element name="EkstraDecimal6" type="decimal" nillable="true" minOccurs="0"/>
          <element name="EkstraDecimal7" type="decimal" nillable="true" minOccurs="0"/>
          <element name="EkstraDecimal8" type="decimal" nillable="true" minOccurs="0"/>
          <element name="EkstraDecimal9" type="decimal" nillable="true" minOccurs="0"/>
          <element name="EkstraDecimal10" type="decimal" nillable="true" minOccurs="0"/>
          <element name="EkstraDato1" type="date" nillable="true" minOccurs="0"/>
          <element name="EkstraDato2" type="date" nillable="true" minOccurs="0"/>
          <element name="EkstraDato3" type="date" nillable="true" minOccurs="0"/>
          <element name="EkstraDato4" type="date" nillable="true" minOccurs="0"/>
          <element name="EkstraDato5" type="date" nillable="true" minOccurs="0"/>
          <element name="EkstraDato6" type="date" nillable="true" minOccurs="0"/>
          <element name="EkstraDato7" type="date" nillable="true" minOccurs="0"/>
          <element name="EkstraDato8" type="date" nillable="true" minOccurs="0"/>
          <element name="EkstraDato9" type="date" nillable="true" minOccurs="0"/>
          <element name="EkstraDato10" type="date" nillable="true" minOccurs="0"/>
          <element name="EkstraIndikator1" type="cap:TristateBooleanType" minOccurs="0"/>
          <element name="EkstraIndikator2" type="cap:TristateBooleanType" minOccurs="0"/>
          <element name="EkstraIndikator3" type="cap:TristateBooleanType" minOccurs="0"/>
          <element name="EkstraIndikator4" type="cap:TristateBooleanType" minOccurs="0"/>
          <element name="EkstraIndikator5" type="cap:TristateBooleanType" minOccurs="0"/>
          <element name="EkstraIndikator6" type="cap:TristateBooleanType" minOccurs="0"/>
          <element name="EkstraIndikator7" type="cap:TristateBooleanType" minOccurs="0"/>
          <element name="EkstraIndikator8" type="cap:TristateBooleanType" minOccurs="0"/>
          <element name="EkstraIndikator9" type="cap:TristateBooleanType" minOccurs="0"/>
          <element name="EkstraIndikator10" type="cap:TristateBooleanType" minOccurs="0"/>
          <element name="EkstraInteger1" type="integer" nillable="true" minOccurs="0"/>
          <element name="EkstraInteger2" type="integer" nillable="true" minOccurs="0"/>
          <element name="EkstraInteger3" type="integer" nillable="true" minOccurs="0"/>
          <element name="EkstraInteger4" type="integer" nillable="true" minOccurs="0"/>
          <element name="EkstraInteger5" type="integer" nillable="true" minOccurs="0"/>
          <element name="EkstraInteger6" type="integer" nillable="true" minOccurs="0"/>
          <element name="EkstraInteger7" type="integer" nillable="true" minOccurs="0"/>
          <element name="EkstraInteger8" type="integer" nillable="true" minOccurs="0"/>
          <element name="EkstraInteger9" type="integer" nillable="true" minOccurs="0"/>
          <element name="EkstraInteger10" type="integer" nillable="true" minOccurs="0"/>
        </sequence>
      </complexType>
      <complexType name="PlanNoegleType">
        <sequence>
          <element name="PlanVersionNummer" type="integer" nillable="true" minOccurs="0"/>
          <element name="PlanAarIdentifikator" type="cap:PlanAarIdentifikatorType" nillable="true"/>
          <element name="PlanTypeKode" type="cap:PlanTypeKodeType"/>
          <element name="PlanNavn" type="cap:PlanNavnType"/>
          <element name="CustomerKeyStructure" type="cap:CustomerKeyStructureType"/>
        </sequence>
      </complexType>
      <complexType name="SigneringsLinjeSamlingType">
        <sequence>
          <element name="SigneringsLinje" type="cap:SigneringsLinjeType" minOccurs="0" maxOccurs="unbounded"/>
        </sequence>
      </complexType>
      <complexType name="SigneringsLinjeType">
        <sequence>
          <element name="SigneringsTekst1" type="string" nillable="true"/>
          <element name="SigneringsTekstFremhaevetIndikator1" type="cap:TristateBooleanType"/>
          <element name="SigneringsTekst2" type="string" nillable="true"/>
          <element name="SigneringsTekstFremhaevetIndikator2" type="cap:TristateBooleanType"/>
          <element name="SigneringsTekst3" type="string" nillable="true"/>
          <element name="SigneringsTekstFremhaevetIndikator3" type="cap:TristateBooleanType"/>
          <element name="SigneringsTekst4" type="string" nillable="true"/>
          <element name="SigneringsTekstFremhaevetIndikator4" type="cap:TristateBooleanType"/>
        </sequence>
      </complexType>
      <complexType name="SigneringsTekstType">
        <sequence>
          <element name="SigneringsLinjeSamling" type="cap:SigneringsLinjeSamlingType" minOccurs="0"/>
        </sequence>
      </complexType>
      <complexType name="CustomerKeyStructureType">
        <sequence>
          <element name="CustomerPrimaryTypeName" type="string" nillable="true" minOccurs="0"/>
          <element name="CustomerSecondaryTypeName" type="string" nillable="true" minOccurs="0"/>
          <element name="CustomerPrimaryNumber" type="string" nillable="true" minOccurs="0"/>
          <element name="CustomerSecondaryNumber" type="string" nillable="true" minOccurs="0"/>
        </sequence>
      </complexType>
      <complexType name="DokumentationType">
        <sequence>
          <element name="Ansoeger_OverDragDok" type="cap:FilIndholdType" nillable="true" minOccurs="0"/>
          <element name="Projekt_TidlLignProjekterAMDok" type="cap:FilIndholdType" nillable="true" minOccurs="0"/>
          <element name="BemaerkningSamling" type="cap:DokuSamlingType" minOccurs="0"/>
          <element name="Bemaerkning830TimerSamling" type="cap:Bemaerkning830TimerSamlingType" minOccurs="0"/>
          <element name="TilbudSamling" type="cap:DokuSamlingType" minOccurs="0"/>
          <element name="TilladelseSamling" type="cap:DokuSamlingType" minOccurs="0"/>
          <element name="KlageSamling" type="cap:DokuSamlingType" minOccurs="0"/>
          <element name="EkstraFilIndhold1" type="cap:FilIndholdType" nillable="true" minOccurs="0"/>
          <element name="EkstraFilIndhold2" type="cap:FilIndholdType" nillable="true" minOccurs="0"/>
          <element name="EkstraDokuSamling" type="cap:DokuSamlingType" minOccurs="0"/>
        </sequence>
      </complexType>
      <complexType name="DokuSamlingType">
        <sequence>
          <element name="Dokument" type="cap:DokuType" minOccurs="0" maxOccurs="unbounded"/>
        </sequence>
      </complexType>
      <complexType name="DokuType">
        <sequence>
          <element name="DatoTid" type="dateTime" nillable="true"/>
          <element name="Beskrivelse" type="string" nillable="true"/>
          <element name="FilIndhold" type="cap:FilIndholdType" nillable="true"/>
          <element name="LaastIndikator" type="cap:TristateBooleanType"/>
          <element name="EkstraString1" type="string" nillable="true"/>
          <element name="EkstraString2" type="string" nillable="true"/>
          <element name="EkstraIndikator1" type="cap:TristateBooleanType"/>
          <element name="EkstraIndikator2" type="cap:TristateBooleanType"/>
        </sequence>
      </complexType>
      <complexType name="Bemaerkning830TimerSamlingType">
        <sequence>
          <element name="Bemaerkning830" type="cap:Bemaerkning830Type" minOccurs="0" maxOccurs="unbounded"/>
        </sequence>
      </complexType>
      <complexType name="Bemaerkning830Type">
        <sequence>
          <element name="BemaerkningDatoOgTidspunkt830" type="dateTime" nillable="true"/>
          <element name="BemaerkningTekst830" type="string" nillable="true"/>
          <element name="BemaerkDok830" type="cap:FilIndholdType" nillable="true" minOccurs="0"/>
          <element name="BemaerkningLaastIndikator830" type="cap:TristateBooleanType"/>
        </sequence>
      </complexType>
      <complexType name="SystemDataType">
        <annotation>
          <documentation>Indeholder elementer der identificerer skemainstansen unikt og i relation til en konkret sag. Disse felter udfyldes af workflowet, og kan ikke ændres af brugeren.</documentation>
        </annotation>
        <sequence>
          <element name="Ordning" type="string" minOccurs="0"/>
          <element name="Sagstype" type="string" minOccurs="0"/>
          <element name="OrdningsAar" type="string" minOccurs="0"/>
          <element name="JournalNummer" type="string" minOccurs="0"/>
          <element name="ModtagetDato" type="date" nillable="true" minOccurs="0"/>
          <element name="SkemaDataVersion" type="string" minOccurs="0"/>
          <element name="SkemaIdentifikation" type="cap:SkemaIdentifikationType" nillable="true" minOccurs="0"/>
          <element name="SkemaInfoPathVersion" type="string" minOccurs="0"/>
          <element name="PlanNoegle" type="cap:PlanNoegleType" minOccurs="0">
            <annotation>
              <documentation>Skal kun være i skemaer, der har integration til IMK</documentation>
            </annotation>
          </element>
        </sequence>
      </complexType>
      <simpleType name="AddressType">
        <restriction base="string">
          <minLength value="0"/>
          <maxLength value="255"/>
        </restriction>
      </simpleType>
      <simpleType name="CustomerNotificationPreferenceType">
        <restriction base="string"/>
      </simpleType>
      <simpleType name="EmailAddressType">
        <restriction base="string"/>
      </simpleType>
      <simpleType name="FilIndholdType">
        <restriction base="base64Binary"/>
      </simpleType>
      <simpleType name="FullNameType">
        <restriction base="string">
          <minLength value="0"/>
          <maxLength value="255"/>
        </restriction>
      </simpleType>
      <simpleType name="MobileNumberType">
        <restriction base="string"/>
      </simpleType>
      <simpleType name="PlanNavnType">
        <restriction base="string"/>
      </simpleType>
      <simpleType name="PlanTypeKodeType">
        <restriction base="string"/>
      </simpleType>
      <simpleType name="PlanAarIdentifikatorType">
        <restriction base="int"/>
      </simpleType>
      <simpleType name="SkemaIdentifikationType">
        <annotation>
          <documentation>Samtlige printede versioner af skemaer indeholder den unikke skemaidentifikation fra instansen af skemaet i bundtekst på den. Denne vil kunne bruges til at linke en papirversion af skema til den gemte elektroniske version og dermed til den sag som skemaet tilhører </documentation>
        </annotation>
        <restriction base="string">
          <maxLength value="45"/>
        </restriction>
      </simpleType>
      <simpleType name="TristateBooleanType">
        <restriction base="nonNegativeInteger">
          <minInclusive value="0"/>
          <maxInclusive value="2"/>
        </restriction>
      </simpleType>
    </schema>
  </Schema>
  <Map ID="2" Name="MT2019_Ansoegning_input" RootElement="MT2019_Ansoegning" SchemaID="Schema2" ShowImportExportValidationErrors="false" AutoFit="true" Append="false" PreserveSortAFLayout="true" PreserveFormat="true"/>
  <Map ID="1" Name="MT2019_Ansoegning_output" RootElement="MT2019_Ansoegnin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590550</xdr:colOff>
      <xdr:row>0</xdr:row>
      <xdr:rowOff>180975</xdr:rowOff>
    </xdr:from>
    <xdr:to>
      <xdr:col>19</xdr:col>
      <xdr:colOff>9525</xdr:colOff>
      <xdr:row>34</xdr:row>
      <xdr:rowOff>47625</xdr:rowOff>
    </xdr:to>
    <xdr:sp macro="" textlink="">
      <xdr:nvSpPr>
        <xdr:cNvPr id="2" name="Tekstfelt 1"/>
        <xdr:cNvSpPr txBox="1"/>
      </xdr:nvSpPr>
      <xdr:spPr>
        <a:xfrm>
          <a:off x="590550" y="180975"/>
          <a:ext cx="11001375" cy="634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a:t>Introduktion til brug af regnearket</a:t>
          </a:r>
          <a:r>
            <a:rPr lang="da-DK" sz="1600" b="1" baseline="0"/>
            <a:t> Prioriteringsscore MT22</a:t>
          </a:r>
        </a:p>
        <a:p>
          <a:endParaRPr lang="da-DK" sz="1100" baseline="0"/>
        </a:p>
        <a:p>
          <a:r>
            <a:rPr lang="da-DK" sz="1100" baseline="0"/>
            <a:t>Dette regneark kan anvendes til at beregne projekters omkostningseffektivitet og/eller dyrevelfærdspoint og derved prioriteringsscore. Det anbefales at bruge dette regneark før man udarbejder ansøgningen i Tast selv. Før du går i gang, bør du gemme en kopi af regnearket. Du kan indtaste et projekt og gemme filen med resultatet, og indtaste et andet projekt i en ren version, som du henter på ny fra hjemmesiden.</a:t>
          </a:r>
        </a:p>
        <a:p>
          <a:endParaRPr lang="da-DK" sz="1100" baseline="0"/>
        </a:p>
        <a:p>
          <a:r>
            <a:rPr lang="da-DK" sz="1100" baseline="0"/>
            <a:t>Hvert indsatsområde har en fane. Du klikker på det indsatsområde, som du skal bruge til dit projekt - altså én af de blå faner i bunden af siden. Her finder du alle teknologier som fremgår af teknologilisten (bekendtgørelsens bilag 1). De obligatoriske elementer, valgfrie elementer og løsninger fremgår for hver teknologi i en liste under '</a:t>
          </a:r>
          <a:r>
            <a:rPr lang="da-DK" sz="1100" b="1" baseline="0"/>
            <a:t>Element</a:t>
          </a:r>
          <a:r>
            <a:rPr lang="da-DK" sz="1100" baseline="0"/>
            <a:t>'. Du skal indtaste, hvor mange styk der indgår i dit projekt og som du vil søge om tilskud til under </a:t>
          </a:r>
          <a:r>
            <a:rPr lang="da-DK" sz="1100" b="1" baseline="0"/>
            <a:t>'Antal'.</a:t>
          </a:r>
        </a:p>
        <a:p>
          <a:endParaRPr lang="da-DK" sz="1100" baseline="0"/>
        </a:p>
        <a:p>
          <a:r>
            <a:rPr lang="da-DK" sz="1400" b="1" baseline="0"/>
            <a:t>Du skal </a:t>
          </a:r>
          <a:r>
            <a:rPr lang="da-DK" sz="1400" b="1" u="sng" baseline="0"/>
            <a:t>kun</a:t>
          </a:r>
          <a:r>
            <a:rPr lang="da-DK" sz="1400" b="1" baseline="0"/>
            <a:t> indsætte tal i </a:t>
          </a:r>
          <a:r>
            <a:rPr lang="da-DK" sz="1400" b="1" u="sng" baseline="0"/>
            <a:t>de gule felter</a:t>
          </a:r>
          <a:r>
            <a:rPr lang="da-DK" sz="1400" b="1" u="none" baseline="0"/>
            <a:t> </a:t>
          </a:r>
          <a:r>
            <a:rPr lang="da-DK" sz="1400" b="1" baseline="0"/>
            <a:t>i regnearket. </a:t>
          </a:r>
          <a:r>
            <a:rPr lang="da-DK" sz="1100" b="0" baseline="0"/>
            <a:t>For nogle teknologier er der også grå felter. Her skal du ikke indtaste tal, disse tilpasser sig automatisk. </a:t>
          </a:r>
          <a:endParaRPr lang="da-DK" sz="1400" b="0" baseline="0"/>
        </a:p>
        <a:p>
          <a:endParaRPr lang="da-DK" sz="1100" b="1" baseline="0"/>
        </a:p>
        <a:p>
          <a:r>
            <a:rPr lang="da-DK" sz="1100" b="0"/>
            <a:t>Du</a:t>
          </a:r>
          <a:r>
            <a:rPr lang="da-DK" sz="1100" b="0" baseline="0"/>
            <a:t> kan se omkostningseffektiviteten/dyrevelfærdspoint i den grå bjælke under sidste teknologi i indsatsområdet. For indsatsområde 2-10 fremgår sum af miljøeffekt og sum af tilskudgrundlaget også. Alle tal er fremhævet med blå baggrund.  Det er det nederste tal som er prioriteringsscoren ('Ansøgningens samlede score' eller 'Sum af dyrevelfærdspoint').</a:t>
          </a:r>
        </a:p>
        <a:p>
          <a:endParaRPr lang="da-DK" sz="1100" b="0" baseline="0"/>
        </a:p>
        <a:p>
          <a:r>
            <a:rPr lang="da-DK" sz="1100" b="0" baseline="0"/>
            <a:t>Prioriteringsscoren beregnes for alle teknologier tilsammen. Hvis du har indtastet et tal i én af teknologierne, som alligevel ikke skal indgå i projektet, skal du huske at fjerne antallet igen for at få beregnet prioriteringsscoren korrekt. Prioriteringsscoren beregnes løbende som du intaster, tilføjer og fjerner teknologier og elementer.  </a:t>
          </a:r>
        </a:p>
        <a:p>
          <a:endParaRPr lang="da-DK" sz="1100" b="0" baseline="0"/>
        </a:p>
        <a:p>
          <a:endParaRPr lang="da-DK" sz="1100" b="0" baseline="0"/>
        </a:p>
        <a:p>
          <a:endParaRPr lang="da-DK" sz="1100" b="0" baseline="0"/>
        </a:p>
        <a:p>
          <a:r>
            <a:rPr lang="da-DK" sz="1100" b="0" i="1" baseline="0"/>
            <a:t>Regnearket er udarbejdet som et hjælpeværktøj til at </a:t>
          </a:r>
          <a:r>
            <a:rPr lang="da-DK" sz="1100" b="0" i="1" baseline="0">
              <a:solidFill>
                <a:sysClr val="windowText" lastClr="000000"/>
              </a:solidFill>
            </a:rPr>
            <a:t>understøtte ansøgerne i deres forberedelse ved ansøgning om tilskud under ordningen Miljøteknologi 2022 - Svin, Kvæg, Æg/Fjerkræ, Planteavl og Gartneri. Begrænsninger som fastlagt i bekendtgørelsen nr. 1407 af 13. oktober 2022 er ikke aktive i regnearket. Landbrugsstyrelsen understreger, at brug af regnearket er på eget ansvar. Prioriteringsscoren som fremgår af dette regneark har ingen retsvirkning. </a:t>
          </a:r>
        </a:p>
        <a:p>
          <a:endParaRPr lang="da-DK" sz="1100" b="0" baseline="0"/>
        </a:p>
        <a:p>
          <a:endParaRPr lang="da-DK" sz="1100" b="0"/>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heetViews>
  <sheetFormatPr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4"/>
  <sheetViews>
    <sheetView workbookViewId="0"/>
  </sheetViews>
  <sheetFormatPr defaultColWidth="9.140625" defaultRowHeight="15" outlineLevelCol="1"/>
  <cols>
    <col min="1" max="1" width="119.140625" style="3" bestFit="1" customWidth="1"/>
    <col min="2" max="2" width="11.140625" style="11" bestFit="1" customWidth="1"/>
    <col min="3" max="3" width="14" style="11" bestFit="1" customWidth="1"/>
    <col min="4" max="4" width="18.5703125" style="3" customWidth="1"/>
    <col min="5" max="5" width="5.7109375" style="3" bestFit="1" customWidth="1"/>
    <col min="6" max="8" width="9.28515625" style="12" hidden="1" customWidth="1" outlineLevel="1"/>
    <col min="9" max="9" width="17.28515625" style="12" hidden="1" customWidth="1" outlineLevel="1"/>
    <col min="10" max="10" width="9.28515625" style="12" hidden="1" customWidth="1" outlineLevel="1"/>
    <col min="11" max="11" width="13.7109375" style="3" customWidth="1" collapsed="1"/>
    <col min="12" max="12" width="15" style="3" customWidth="1"/>
    <col min="13" max="13" width="9.140625" style="3"/>
    <col min="14" max="14" width="42" style="3" customWidth="1"/>
    <col min="15" max="15" width="19.5703125" style="3" bestFit="1" customWidth="1"/>
    <col min="16" max="16" width="16.42578125" style="3" customWidth="1"/>
    <col min="17" max="17" width="18.28515625" style="3" customWidth="1"/>
    <col min="18" max="18" width="16.140625" style="3" customWidth="1"/>
    <col min="19" max="16384" width="9.140625" style="3"/>
  </cols>
  <sheetData>
    <row r="1" spans="1:11" s="53" customFormat="1" ht="28.5">
      <c r="A1" s="7" t="s">
        <v>194</v>
      </c>
      <c r="B1" s="8"/>
      <c r="C1" s="8"/>
      <c r="D1" s="9"/>
      <c r="E1" s="9"/>
      <c r="F1" s="10"/>
      <c r="G1" s="10"/>
      <c r="H1" s="10"/>
      <c r="I1" s="10"/>
      <c r="J1" s="10"/>
      <c r="K1" s="9"/>
    </row>
    <row r="2" spans="1:11" ht="15.75" thickBot="1"/>
    <row r="3" spans="1:11" ht="21.75" thickBot="1">
      <c r="A3" s="43" t="s">
        <v>281</v>
      </c>
      <c r="B3" s="44"/>
      <c r="C3" s="44"/>
      <c r="D3" s="44"/>
      <c r="E3" s="44"/>
      <c r="F3" s="5"/>
      <c r="G3" s="5"/>
      <c r="H3" s="5"/>
      <c r="I3" s="5"/>
      <c r="J3" s="5"/>
      <c r="K3" s="44"/>
    </row>
    <row r="4" spans="1:11">
      <c r="A4" s="32" t="s">
        <v>36</v>
      </c>
      <c r="B4" s="33" t="s">
        <v>21</v>
      </c>
      <c r="C4" s="33" t="s">
        <v>22</v>
      </c>
      <c r="D4" s="34" t="s">
        <v>1</v>
      </c>
      <c r="E4" s="34" t="s">
        <v>4</v>
      </c>
      <c r="F4" s="35" t="s">
        <v>3</v>
      </c>
      <c r="G4" s="35" t="s">
        <v>5</v>
      </c>
      <c r="H4" s="35" t="s">
        <v>6</v>
      </c>
      <c r="I4" s="35" t="s">
        <v>23</v>
      </c>
      <c r="J4" s="35" t="s">
        <v>25</v>
      </c>
      <c r="K4" s="34" t="s">
        <v>29</v>
      </c>
    </row>
    <row r="5" spans="1:11">
      <c r="A5" s="100" t="s">
        <v>207</v>
      </c>
      <c r="B5" s="30">
        <f>+C5*E5</f>
        <v>0</v>
      </c>
      <c r="C5" s="30">
        <v>72</v>
      </c>
      <c r="D5" s="20" t="s">
        <v>223</v>
      </c>
      <c r="E5" s="40">
        <v>0</v>
      </c>
      <c r="F5" s="41">
        <v>1</v>
      </c>
      <c r="G5" s="41">
        <v>75</v>
      </c>
      <c r="H5" s="41">
        <v>6</v>
      </c>
      <c r="I5" s="41">
        <f>(E5*F5)*G5*H5</f>
        <v>0</v>
      </c>
      <c r="J5" s="41" t="e">
        <f>+(E5)*(G5*H5)/(B5/F5)</f>
        <v>#DIV/0!</v>
      </c>
      <c r="K5" s="14"/>
    </row>
    <row r="6" spans="1:11">
      <c r="A6" s="19" t="s">
        <v>10</v>
      </c>
      <c r="B6" s="38">
        <f>SUM(B5)</f>
        <v>0</v>
      </c>
      <c r="C6" s="38"/>
      <c r="D6" s="25"/>
      <c r="E6" s="26"/>
      <c r="F6" s="27"/>
      <c r="G6" s="27"/>
      <c r="H6" s="27"/>
      <c r="I6" s="27">
        <f>SUM(I5)</f>
        <v>0</v>
      </c>
      <c r="J6" s="27"/>
      <c r="K6" s="25"/>
    </row>
    <row r="7" spans="1:11" ht="15.75" thickBot="1">
      <c r="A7" s="96"/>
      <c r="B7" s="97"/>
      <c r="C7" s="97"/>
      <c r="D7" s="96"/>
      <c r="E7" s="98"/>
      <c r="F7" s="99"/>
      <c r="G7" s="99"/>
      <c r="H7" s="99"/>
      <c r="I7" s="99"/>
      <c r="J7" s="99"/>
      <c r="K7" s="96"/>
    </row>
    <row r="8" spans="1:11" ht="21.75" thickBot="1">
      <c r="A8" s="43" t="s">
        <v>282</v>
      </c>
      <c r="B8" s="44"/>
      <c r="C8" s="44"/>
      <c r="D8" s="44"/>
      <c r="E8" s="44"/>
      <c r="F8" s="5"/>
      <c r="G8" s="5"/>
      <c r="H8" s="5"/>
      <c r="I8" s="5"/>
      <c r="J8" s="5"/>
      <c r="K8" s="44"/>
    </row>
    <row r="9" spans="1:11">
      <c r="A9" s="32" t="s">
        <v>36</v>
      </c>
      <c r="B9" s="33" t="s">
        <v>21</v>
      </c>
      <c r="C9" s="33" t="s">
        <v>22</v>
      </c>
      <c r="D9" s="34" t="s">
        <v>1</v>
      </c>
      <c r="E9" s="34" t="s">
        <v>4</v>
      </c>
      <c r="F9" s="35" t="s">
        <v>3</v>
      </c>
      <c r="G9" s="35" t="s">
        <v>5</v>
      </c>
      <c r="H9" s="35" t="s">
        <v>6</v>
      </c>
      <c r="I9" s="35" t="s">
        <v>23</v>
      </c>
      <c r="J9" s="35" t="s">
        <v>25</v>
      </c>
      <c r="K9" s="34" t="s">
        <v>29</v>
      </c>
    </row>
    <row r="10" spans="1:11">
      <c r="A10" s="29" t="s">
        <v>37</v>
      </c>
      <c r="B10" s="30">
        <f>+C10*E10</f>
        <v>0</v>
      </c>
      <c r="C10" s="30">
        <v>170000</v>
      </c>
      <c r="D10" s="14" t="s">
        <v>13</v>
      </c>
      <c r="E10" s="40">
        <v>0</v>
      </c>
      <c r="F10" s="41">
        <v>1050</v>
      </c>
      <c r="G10" s="41">
        <v>27</v>
      </c>
      <c r="H10" s="41">
        <v>15</v>
      </c>
      <c r="I10" s="41">
        <f>(E10*F10)*G10*H10</f>
        <v>0</v>
      </c>
      <c r="J10" s="41" t="e">
        <f>+(E10)*(G10*H10)/(B10/F10)</f>
        <v>#DIV/0!</v>
      </c>
      <c r="K10" s="14"/>
    </row>
    <row r="11" spans="1:11">
      <c r="A11" s="19" t="s">
        <v>10</v>
      </c>
      <c r="B11" s="38">
        <f>SUM(B10)</f>
        <v>0</v>
      </c>
      <c r="C11" s="38"/>
      <c r="D11" s="25"/>
      <c r="E11" s="26"/>
      <c r="F11" s="27"/>
      <c r="G11" s="27"/>
      <c r="H11" s="27"/>
      <c r="I11" s="27">
        <f>SUM(I10)</f>
        <v>0</v>
      </c>
      <c r="J11" s="27"/>
      <c r="K11" s="25"/>
    </row>
    <row r="12" spans="1:11" ht="15.75" thickBot="1"/>
    <row r="13" spans="1:11" ht="21.75" thickBot="1">
      <c r="A13" s="43" t="s">
        <v>283</v>
      </c>
      <c r="B13" s="44"/>
      <c r="C13" s="44"/>
      <c r="D13" s="44"/>
      <c r="E13" s="44"/>
      <c r="F13" s="5"/>
      <c r="G13" s="5"/>
      <c r="H13" s="5"/>
      <c r="I13" s="5"/>
      <c r="J13" s="5"/>
      <c r="K13" s="44"/>
    </row>
    <row r="14" spans="1:11">
      <c r="A14" s="32" t="s">
        <v>36</v>
      </c>
      <c r="B14" s="33" t="s">
        <v>0</v>
      </c>
      <c r="C14" s="33"/>
      <c r="D14" s="34" t="s">
        <v>1</v>
      </c>
      <c r="E14" s="34" t="s">
        <v>4</v>
      </c>
      <c r="F14" s="35" t="s">
        <v>3</v>
      </c>
      <c r="G14" s="35" t="s">
        <v>5</v>
      </c>
      <c r="H14" s="35" t="s">
        <v>6</v>
      </c>
      <c r="I14" s="35" t="s">
        <v>23</v>
      </c>
      <c r="J14" s="35"/>
      <c r="K14" s="34"/>
    </row>
    <row r="15" spans="1:11">
      <c r="A15" s="29" t="s">
        <v>202</v>
      </c>
      <c r="B15" s="46">
        <f>+C15*E15</f>
        <v>0</v>
      </c>
      <c r="C15" s="46">
        <v>340000</v>
      </c>
      <c r="D15" s="14" t="s">
        <v>13</v>
      </c>
      <c r="E15" s="16">
        <v>0</v>
      </c>
      <c r="F15" s="41">
        <v>1050</v>
      </c>
      <c r="G15" s="41">
        <v>115</v>
      </c>
      <c r="H15" s="41">
        <v>10</v>
      </c>
      <c r="I15" s="41">
        <f>(E15*F15)*G15*H15</f>
        <v>0</v>
      </c>
      <c r="J15" s="41" t="e">
        <f>+(E15)*(G15*H15)/(B15/F15)</f>
        <v>#DIV/0!</v>
      </c>
      <c r="K15" s="14"/>
    </row>
    <row r="16" spans="1:11">
      <c r="A16" s="19" t="s">
        <v>10</v>
      </c>
      <c r="B16" s="38">
        <f>SUM(B15)</f>
        <v>0</v>
      </c>
      <c r="C16" s="38"/>
      <c r="D16" s="25"/>
      <c r="E16" s="26"/>
      <c r="F16" s="27"/>
      <c r="G16" s="27"/>
      <c r="H16" s="27"/>
      <c r="I16" s="27">
        <f>SUM(I15)</f>
        <v>0</v>
      </c>
      <c r="J16" s="27"/>
      <c r="K16" s="25"/>
    </row>
    <row r="17" spans="1:11" ht="15.75" thickBot="1"/>
    <row r="18" spans="1:11" ht="21.75" thickBot="1">
      <c r="A18" s="43" t="s">
        <v>284</v>
      </c>
      <c r="B18" s="44"/>
      <c r="C18" s="44"/>
      <c r="D18" s="44"/>
      <c r="E18" s="44"/>
      <c r="F18" s="5"/>
      <c r="G18" s="5"/>
      <c r="H18" s="5"/>
      <c r="I18" s="5"/>
      <c r="J18" s="5"/>
      <c r="K18" s="44"/>
    </row>
    <row r="19" spans="1:11">
      <c r="A19" s="32" t="s">
        <v>36</v>
      </c>
      <c r="B19" s="33" t="s">
        <v>0</v>
      </c>
      <c r="C19" s="33"/>
      <c r="D19" s="34" t="s">
        <v>1</v>
      </c>
      <c r="E19" s="34" t="s">
        <v>4</v>
      </c>
      <c r="F19" s="35" t="s">
        <v>3</v>
      </c>
      <c r="G19" s="35" t="s">
        <v>5</v>
      </c>
      <c r="H19" s="35" t="s">
        <v>6</v>
      </c>
      <c r="I19" s="35" t="s">
        <v>23</v>
      </c>
      <c r="J19" s="35"/>
      <c r="K19" s="34"/>
    </row>
    <row r="20" spans="1:11">
      <c r="A20" s="29" t="s">
        <v>203</v>
      </c>
      <c r="B20" s="46">
        <f>+C20*E20</f>
        <v>0</v>
      </c>
      <c r="C20" s="46">
        <v>52000</v>
      </c>
      <c r="D20" s="14" t="s">
        <v>27</v>
      </c>
      <c r="E20" s="16">
        <v>0</v>
      </c>
      <c r="F20" s="41">
        <v>1530</v>
      </c>
      <c r="G20" s="41">
        <v>80</v>
      </c>
      <c r="H20" s="41">
        <v>10</v>
      </c>
      <c r="I20" s="41">
        <f>(E20*F20)*G20*H20</f>
        <v>0</v>
      </c>
      <c r="J20" s="41" t="e">
        <f>+(E20)*(G20*H20)/((B20*10.4)/F20)</f>
        <v>#DIV/0!</v>
      </c>
      <c r="K20" s="14"/>
    </row>
    <row r="21" spans="1:11">
      <c r="A21" s="19" t="s">
        <v>10</v>
      </c>
      <c r="B21" s="38">
        <f>SUM(B20)</f>
        <v>0</v>
      </c>
      <c r="C21" s="38"/>
      <c r="D21" s="25"/>
      <c r="E21" s="26"/>
      <c r="F21" s="27"/>
      <c r="G21" s="27"/>
      <c r="H21" s="27"/>
      <c r="I21" s="94">
        <f>SUM(I20)</f>
        <v>0</v>
      </c>
      <c r="J21" s="27"/>
      <c r="K21" s="25"/>
    </row>
    <row r="22" spans="1:11" ht="15.75" thickBot="1"/>
    <row r="23" spans="1:11" ht="21.75" thickBot="1">
      <c r="A23" s="43" t="s">
        <v>285</v>
      </c>
      <c r="B23" s="44"/>
      <c r="C23" s="44"/>
      <c r="D23" s="44"/>
      <c r="E23" s="44"/>
      <c r="F23" s="5"/>
      <c r="G23" s="5"/>
      <c r="H23" s="5"/>
      <c r="I23" s="5"/>
      <c r="J23" s="5"/>
      <c r="K23" s="44"/>
    </row>
    <row r="24" spans="1:11">
      <c r="A24" s="32" t="s">
        <v>36</v>
      </c>
      <c r="B24" s="33" t="s">
        <v>0</v>
      </c>
      <c r="C24" s="33"/>
      <c r="D24" s="34" t="s">
        <v>1</v>
      </c>
      <c r="E24" s="34" t="s">
        <v>4</v>
      </c>
      <c r="F24" s="35" t="s">
        <v>3</v>
      </c>
      <c r="G24" s="35" t="s">
        <v>5</v>
      </c>
      <c r="H24" s="35" t="s">
        <v>6</v>
      </c>
      <c r="I24" s="35" t="s">
        <v>23</v>
      </c>
      <c r="J24" s="35"/>
      <c r="K24" s="34"/>
    </row>
    <row r="25" spans="1:11">
      <c r="A25" s="29" t="s">
        <v>204</v>
      </c>
      <c r="B25" s="46">
        <f>+C25*E25</f>
        <v>0</v>
      </c>
      <c r="C25" s="136">
        <v>4200</v>
      </c>
      <c r="D25" s="14" t="s">
        <v>205</v>
      </c>
      <c r="E25" s="16">
        <v>0</v>
      </c>
      <c r="F25" s="41">
        <v>9.9</v>
      </c>
      <c r="G25" s="41">
        <v>10</v>
      </c>
      <c r="H25" s="41">
        <v>10</v>
      </c>
      <c r="I25" s="41">
        <f>(E25*F25)*G25*H25</f>
        <v>0</v>
      </c>
      <c r="J25" s="41" t="e">
        <f>+(E25)*(G25*H25)/(B25/F25)</f>
        <v>#DIV/0!</v>
      </c>
      <c r="K25" s="14"/>
    </row>
    <row r="26" spans="1:11">
      <c r="A26" s="19" t="s">
        <v>10</v>
      </c>
      <c r="B26" s="38">
        <f>SUM(B25)</f>
        <v>0</v>
      </c>
      <c r="C26" s="38"/>
      <c r="D26" s="25"/>
      <c r="E26" s="26"/>
      <c r="F26" s="27"/>
      <c r="G26" s="27"/>
      <c r="H26" s="27"/>
      <c r="I26" s="27">
        <f>SUM(I25)</f>
        <v>0</v>
      </c>
      <c r="J26" s="27"/>
      <c r="K26" s="25"/>
    </row>
    <row r="27" spans="1:11" ht="15.75" thickBot="1"/>
    <row r="28" spans="1:11" ht="21.75" thickBot="1">
      <c r="A28" s="43" t="s">
        <v>286</v>
      </c>
      <c r="B28" s="44"/>
      <c r="C28" s="44"/>
      <c r="D28" s="44"/>
      <c r="E28" s="44"/>
      <c r="F28" s="5"/>
      <c r="G28" s="5"/>
      <c r="H28" s="5"/>
      <c r="I28" s="5"/>
      <c r="J28" s="5"/>
      <c r="K28" s="44"/>
    </row>
    <row r="29" spans="1:11">
      <c r="A29" s="32" t="s">
        <v>36</v>
      </c>
      <c r="B29" s="33" t="s">
        <v>0</v>
      </c>
      <c r="C29" s="33"/>
      <c r="D29" s="34" t="s">
        <v>1</v>
      </c>
      <c r="E29" s="34" t="s">
        <v>4</v>
      </c>
      <c r="F29" s="35" t="s">
        <v>3</v>
      </c>
      <c r="G29" s="35" t="s">
        <v>5</v>
      </c>
      <c r="H29" s="35" t="s">
        <v>6</v>
      </c>
      <c r="I29" s="35" t="s">
        <v>23</v>
      </c>
      <c r="J29" s="35"/>
      <c r="K29" s="34"/>
    </row>
    <row r="30" spans="1:11">
      <c r="A30" s="29" t="s">
        <v>206</v>
      </c>
      <c r="B30" s="46">
        <f>+C30*E30</f>
        <v>0</v>
      </c>
      <c r="C30" s="46">
        <v>2400</v>
      </c>
      <c r="D30" s="14" t="s">
        <v>14</v>
      </c>
      <c r="E30" s="16">
        <v>0</v>
      </c>
      <c r="F30" s="17">
        <v>18.3</v>
      </c>
      <c r="G30" s="17">
        <v>7</v>
      </c>
      <c r="H30" s="17">
        <v>10</v>
      </c>
      <c r="I30" s="41">
        <f>(E30*F30)*G30*H30</f>
        <v>0</v>
      </c>
      <c r="J30" s="41" t="e">
        <f>+(E30)*(G30*H30)/(B30/F30)</f>
        <v>#DIV/0!</v>
      </c>
      <c r="K30" s="14"/>
    </row>
    <row r="31" spans="1:11">
      <c r="A31" s="19" t="s">
        <v>10</v>
      </c>
      <c r="B31" s="38">
        <f>SUM(B30)</f>
        <v>0</v>
      </c>
      <c r="C31" s="38"/>
      <c r="D31" s="25"/>
      <c r="E31" s="26"/>
      <c r="F31" s="27"/>
      <c r="G31" s="27"/>
      <c r="H31" s="27"/>
      <c r="I31" s="27">
        <f>SUM(I30)</f>
        <v>0</v>
      </c>
      <c r="J31" s="27"/>
      <c r="K31" s="25"/>
    </row>
    <row r="32" spans="1:11" ht="15.75" thickBot="1"/>
    <row r="33" spans="1:11" ht="21.75" thickBot="1">
      <c r="A33" s="43" t="s">
        <v>287</v>
      </c>
      <c r="B33" s="44"/>
      <c r="C33" s="44"/>
      <c r="D33" s="44"/>
      <c r="E33" s="44"/>
      <c r="F33" s="5"/>
      <c r="G33" s="5"/>
      <c r="H33" s="5"/>
      <c r="I33" s="5"/>
      <c r="J33" s="5"/>
      <c r="K33" s="44"/>
    </row>
    <row r="34" spans="1:11">
      <c r="A34" s="32" t="s">
        <v>36</v>
      </c>
      <c r="B34" s="33" t="s">
        <v>0</v>
      </c>
      <c r="C34" s="33"/>
      <c r="D34" s="34" t="s">
        <v>1</v>
      </c>
      <c r="E34" s="34" t="s">
        <v>4</v>
      </c>
      <c r="F34" s="35" t="s">
        <v>3</v>
      </c>
      <c r="G34" s="35" t="s">
        <v>5</v>
      </c>
      <c r="H34" s="35" t="s">
        <v>6</v>
      </c>
      <c r="I34" s="35" t="s">
        <v>23</v>
      </c>
      <c r="J34" s="35"/>
      <c r="K34" s="34"/>
    </row>
    <row r="35" spans="1:11">
      <c r="A35" s="29" t="s">
        <v>38</v>
      </c>
      <c r="B35" s="46">
        <f>SUM(C35*E35)</f>
        <v>0</v>
      </c>
      <c r="C35" s="46">
        <v>90000</v>
      </c>
      <c r="D35" s="14" t="s">
        <v>15</v>
      </c>
      <c r="E35" s="16">
        <v>0</v>
      </c>
      <c r="F35" s="17">
        <v>750</v>
      </c>
      <c r="G35" s="17">
        <v>70</v>
      </c>
      <c r="H35" s="17">
        <v>12</v>
      </c>
      <c r="I35" s="41">
        <f>(E35*F35)*G35*H35</f>
        <v>0</v>
      </c>
      <c r="J35" s="41" t="e">
        <f>+(E35)*(G35*H35)/(B35/F35)</f>
        <v>#DIV/0!</v>
      </c>
      <c r="K35" s="14"/>
    </row>
    <row r="36" spans="1:11">
      <c r="A36" s="19" t="s">
        <v>10</v>
      </c>
      <c r="B36" s="38">
        <f>SUM(B35)</f>
        <v>0</v>
      </c>
      <c r="C36" s="38"/>
      <c r="D36" s="25"/>
      <c r="E36" s="26"/>
      <c r="F36" s="78"/>
      <c r="G36" s="78"/>
      <c r="H36" s="78"/>
      <c r="I36" s="95">
        <f>SUM(I35)</f>
        <v>0</v>
      </c>
      <c r="J36" s="78"/>
      <c r="K36" s="25"/>
    </row>
    <row r="41" spans="1:11">
      <c r="A41" s="82" t="s">
        <v>24</v>
      </c>
      <c r="B41" s="75">
        <f>SUM(I36,I31,I26,I21,I16,I11,I6)</f>
        <v>0</v>
      </c>
      <c r="C41" s="2"/>
      <c r="D41" s="2"/>
      <c r="E41" s="2"/>
      <c r="F41" s="2"/>
      <c r="G41" s="2"/>
      <c r="H41" s="2"/>
      <c r="I41" s="2"/>
      <c r="J41" s="2"/>
      <c r="K41" s="2"/>
    </row>
    <row r="42" spans="1:11" ht="15.75" thickBot="1">
      <c r="A42" s="52" t="s">
        <v>11</v>
      </c>
      <c r="B42" s="75">
        <f>SUM(B36,B31,B26,B21,B16,B11,B6)</f>
        <v>0</v>
      </c>
      <c r="C42" s="2"/>
      <c r="D42" s="2"/>
      <c r="E42" s="2"/>
      <c r="F42" s="2"/>
      <c r="G42" s="2"/>
      <c r="H42" s="2"/>
      <c r="I42" s="2"/>
      <c r="J42" s="2"/>
      <c r="K42" s="2"/>
    </row>
    <row r="43" spans="1:11" ht="15.75" hidden="1" thickBot="1">
      <c r="A43" s="84" t="s">
        <v>32</v>
      </c>
      <c r="B43" s="76">
        <f>IFERROR(B41/B42,0)</f>
        <v>0</v>
      </c>
      <c r="C43" s="2"/>
      <c r="D43" s="2"/>
      <c r="E43" s="2"/>
      <c r="F43" s="2"/>
      <c r="G43" s="2"/>
      <c r="H43" s="2"/>
      <c r="I43" s="2"/>
      <c r="J43" s="2"/>
      <c r="K43" s="2"/>
    </row>
    <row r="44" spans="1:11" ht="15.75" thickBot="1">
      <c r="A44" s="84" t="s">
        <v>30</v>
      </c>
      <c r="B44" s="76">
        <f>+B43*1000</f>
        <v>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0"/>
  <sheetViews>
    <sheetView zoomScaleNormal="100" workbookViewId="0"/>
  </sheetViews>
  <sheetFormatPr defaultColWidth="9.140625" defaultRowHeight="15" outlineLevelCol="1"/>
  <cols>
    <col min="1" max="1" width="150.85546875" style="3" bestFit="1" customWidth="1"/>
    <col min="2" max="2" width="12.7109375" style="11" bestFit="1" customWidth="1"/>
    <col min="3" max="3" width="11.5703125" style="11" customWidth="1"/>
    <col min="4" max="4" width="17.85546875" style="3" bestFit="1" customWidth="1"/>
    <col min="5" max="5" width="5.7109375" style="3" bestFit="1" customWidth="1"/>
    <col min="6" max="8" width="9.28515625" style="12" hidden="1" customWidth="1" outlineLevel="1"/>
    <col min="9" max="9" width="16.140625" style="12" hidden="1" customWidth="1" outlineLevel="1"/>
    <col min="10" max="10" width="19.7109375" style="12" hidden="1" customWidth="1" outlineLevel="1"/>
    <col min="11" max="11" width="17.85546875" style="3" bestFit="1" customWidth="1" collapsed="1"/>
    <col min="12" max="12" width="15" style="3" customWidth="1"/>
    <col min="13" max="13" width="9.140625" style="3"/>
    <col min="14" max="14" width="42" style="3" customWidth="1"/>
    <col min="15" max="15" width="19.5703125" style="3" bestFit="1" customWidth="1"/>
    <col min="16" max="16" width="16.42578125" style="3" customWidth="1"/>
    <col min="17" max="17" width="18.28515625" style="3" customWidth="1"/>
    <col min="18" max="18" width="16.140625" style="3" customWidth="1"/>
    <col min="19" max="16384" width="9.140625" style="3"/>
  </cols>
  <sheetData>
    <row r="1" spans="1:11" s="53" customFormat="1" ht="28.5">
      <c r="A1" s="7" t="s">
        <v>208</v>
      </c>
      <c r="B1" s="8"/>
      <c r="C1" s="8"/>
      <c r="D1" s="9"/>
      <c r="E1" s="9"/>
      <c r="F1" s="10"/>
      <c r="G1" s="10"/>
      <c r="H1" s="10"/>
      <c r="I1" s="10"/>
      <c r="J1" s="10"/>
      <c r="K1" s="9"/>
    </row>
    <row r="2" spans="1:11" ht="15.75" thickBot="1"/>
    <row r="3" spans="1:11" ht="42.75" thickBot="1">
      <c r="A3" s="85" t="s">
        <v>288</v>
      </c>
      <c r="B3" s="86"/>
      <c r="C3" s="86"/>
      <c r="D3" s="86"/>
      <c r="E3" s="86"/>
      <c r="F3" s="86"/>
      <c r="G3" s="86"/>
      <c r="H3" s="86"/>
      <c r="I3" s="86"/>
      <c r="J3" s="86"/>
      <c r="K3" s="87"/>
    </row>
    <row r="4" spans="1:11">
      <c r="A4" s="32" t="s">
        <v>36</v>
      </c>
      <c r="B4" s="33" t="s">
        <v>21</v>
      </c>
      <c r="C4" s="33" t="s">
        <v>22</v>
      </c>
      <c r="D4" s="34" t="s">
        <v>1</v>
      </c>
      <c r="E4" s="34" t="s">
        <v>4</v>
      </c>
      <c r="F4" s="35" t="s">
        <v>3</v>
      </c>
      <c r="G4" s="35" t="s">
        <v>5</v>
      </c>
      <c r="H4" s="35" t="s">
        <v>6</v>
      </c>
      <c r="I4" s="35" t="s">
        <v>23</v>
      </c>
      <c r="J4" s="35" t="s">
        <v>25</v>
      </c>
      <c r="K4" s="34" t="s">
        <v>29</v>
      </c>
    </row>
    <row r="5" spans="1:11">
      <c r="A5" s="100" t="s">
        <v>39</v>
      </c>
      <c r="B5" s="55">
        <f>+C5*E5</f>
        <v>0</v>
      </c>
      <c r="C5" s="55">
        <v>155000</v>
      </c>
      <c r="D5" s="20" t="s">
        <v>16</v>
      </c>
      <c r="E5" s="22">
        <v>0</v>
      </c>
      <c r="F5" s="23">
        <v>0.75</v>
      </c>
      <c r="G5" s="23">
        <v>0.45</v>
      </c>
      <c r="H5" s="17">
        <v>10</v>
      </c>
      <c r="I5" s="17">
        <f>IF(OR(E6=0,E7=0),0,(E5*F5)*G5*H5)</f>
        <v>0</v>
      </c>
      <c r="J5" s="17" t="e">
        <f>+(E5)*(G5*H5)/(B5/F5)</f>
        <v>#DIV/0!</v>
      </c>
      <c r="K5" s="20"/>
    </row>
    <row r="6" spans="1:11">
      <c r="A6" s="100" t="s">
        <v>210</v>
      </c>
      <c r="B6" s="15">
        <f t="shared" ref="B6:B8" si="0">+C6*E6</f>
        <v>0</v>
      </c>
      <c r="C6" s="138">
        <v>7000</v>
      </c>
      <c r="D6" s="14" t="s">
        <v>170</v>
      </c>
      <c r="E6" s="16">
        <v>0</v>
      </c>
      <c r="F6" s="17"/>
      <c r="G6" s="17"/>
      <c r="H6" s="17"/>
      <c r="I6" s="17">
        <f t="shared" ref="I6:I8" si="1">(E6*F6)*G6*H6</f>
        <v>0</v>
      </c>
      <c r="J6" s="17" t="e">
        <f t="shared" ref="J6:J8" si="2">+(E6)*(G6*H6)/(B6/F6)</f>
        <v>#DIV/0!</v>
      </c>
      <c r="K6" s="20"/>
    </row>
    <row r="7" spans="1:11">
      <c r="A7" s="100" t="s">
        <v>211</v>
      </c>
      <c r="B7" s="15">
        <f t="shared" si="0"/>
        <v>0</v>
      </c>
      <c r="C7" s="15">
        <v>370</v>
      </c>
      <c r="D7" s="14" t="s">
        <v>220</v>
      </c>
      <c r="E7" s="16">
        <v>0</v>
      </c>
      <c r="F7" s="17"/>
      <c r="G7" s="17"/>
      <c r="H7" s="17"/>
      <c r="I7" s="17">
        <f t="shared" si="1"/>
        <v>0</v>
      </c>
      <c r="J7" s="17" t="e">
        <f t="shared" si="2"/>
        <v>#DIV/0!</v>
      </c>
      <c r="K7" s="20"/>
    </row>
    <row r="8" spans="1:11">
      <c r="A8" s="100" t="s">
        <v>209</v>
      </c>
      <c r="B8" s="15">
        <f t="shared" si="0"/>
        <v>0</v>
      </c>
      <c r="C8" s="15">
        <v>2100</v>
      </c>
      <c r="D8" s="14" t="s">
        <v>212</v>
      </c>
      <c r="E8" s="16">
        <v>0</v>
      </c>
      <c r="F8" s="17"/>
      <c r="G8" s="17"/>
      <c r="H8" s="17"/>
      <c r="I8" s="17">
        <f t="shared" si="1"/>
        <v>0</v>
      </c>
      <c r="J8" s="17" t="e">
        <f t="shared" si="2"/>
        <v>#DIV/0!</v>
      </c>
      <c r="K8" s="20"/>
    </row>
    <row r="9" spans="1:11">
      <c r="A9" s="19" t="s">
        <v>10</v>
      </c>
      <c r="B9" s="38">
        <f>SUM(B5:B8)</f>
        <v>0</v>
      </c>
      <c r="C9" s="38"/>
      <c r="D9" s="25"/>
      <c r="E9" s="26"/>
      <c r="F9" s="27"/>
      <c r="G9" s="27"/>
      <c r="H9" s="27"/>
      <c r="I9" s="27">
        <f>SUM(I5:I8)</f>
        <v>0</v>
      </c>
      <c r="J9" s="27"/>
      <c r="K9" s="25"/>
    </row>
    <row r="10" spans="1:11" ht="15.75" thickBot="1"/>
    <row r="11" spans="1:11" ht="42.75" thickBot="1">
      <c r="A11" s="85" t="s">
        <v>289</v>
      </c>
      <c r="B11" s="86"/>
      <c r="C11" s="86"/>
      <c r="D11" s="86"/>
      <c r="E11" s="86"/>
      <c r="F11" s="86"/>
      <c r="G11" s="86"/>
      <c r="H11" s="86"/>
      <c r="I11" s="86"/>
      <c r="J11" s="86"/>
      <c r="K11" s="87"/>
    </row>
    <row r="12" spans="1:11">
      <c r="A12" s="32" t="s">
        <v>36</v>
      </c>
      <c r="B12" s="33" t="s">
        <v>21</v>
      </c>
      <c r="C12" s="33" t="s">
        <v>22</v>
      </c>
      <c r="D12" s="34" t="s">
        <v>1</v>
      </c>
      <c r="E12" s="34" t="s">
        <v>4</v>
      </c>
      <c r="F12" s="35" t="s">
        <v>3</v>
      </c>
      <c r="G12" s="35" t="s">
        <v>5</v>
      </c>
      <c r="H12" s="35" t="s">
        <v>6</v>
      </c>
      <c r="I12" s="35" t="s">
        <v>23</v>
      </c>
      <c r="J12" s="35" t="s">
        <v>25</v>
      </c>
      <c r="K12" s="34" t="s">
        <v>29</v>
      </c>
    </row>
    <row r="13" spans="1:11">
      <c r="A13" s="100" t="s">
        <v>39</v>
      </c>
      <c r="B13" s="55">
        <f>+C13*E13</f>
        <v>0</v>
      </c>
      <c r="C13" s="55">
        <v>155000</v>
      </c>
      <c r="D13" s="20" t="s">
        <v>16</v>
      </c>
      <c r="E13" s="22">
        <v>0</v>
      </c>
      <c r="F13" s="23">
        <v>0.75</v>
      </c>
      <c r="G13" s="23">
        <v>0.15</v>
      </c>
      <c r="H13" s="17">
        <v>10</v>
      </c>
      <c r="I13" s="17">
        <f>IF(OR(E14=0,E15=0),0,(E13*F13)*G13*H13)</f>
        <v>0</v>
      </c>
      <c r="J13" s="17" t="e">
        <f>+(E13)*(G13*H13)/(B13/F13)</f>
        <v>#DIV/0!</v>
      </c>
      <c r="K13" s="20"/>
    </row>
    <row r="14" spans="1:11">
      <c r="A14" s="100" t="s">
        <v>210</v>
      </c>
      <c r="B14" s="15">
        <f t="shared" ref="B14:B16" si="3">+C14*E14</f>
        <v>0</v>
      </c>
      <c r="C14" s="138">
        <v>7000</v>
      </c>
      <c r="D14" s="14" t="s">
        <v>170</v>
      </c>
      <c r="E14" s="16">
        <v>0</v>
      </c>
      <c r="F14" s="17"/>
      <c r="G14" s="17"/>
      <c r="H14" s="17"/>
      <c r="I14" s="17">
        <f t="shared" ref="I14:I16" si="4">(E14*F14)*G14*H14</f>
        <v>0</v>
      </c>
      <c r="J14" s="17" t="e">
        <f t="shared" ref="J14:J16" si="5">+(E14)*(G14*H14)/(B14/F14)</f>
        <v>#DIV/0!</v>
      </c>
      <c r="K14" s="20"/>
    </row>
    <row r="15" spans="1:11">
      <c r="A15" s="100" t="s">
        <v>211</v>
      </c>
      <c r="B15" s="15">
        <f t="shared" si="3"/>
        <v>0</v>
      </c>
      <c r="C15" s="15">
        <v>370</v>
      </c>
      <c r="D15" s="14" t="s">
        <v>220</v>
      </c>
      <c r="E15" s="16">
        <v>0</v>
      </c>
      <c r="F15" s="17"/>
      <c r="G15" s="17"/>
      <c r="H15" s="17"/>
      <c r="I15" s="17">
        <f t="shared" si="4"/>
        <v>0</v>
      </c>
      <c r="J15" s="17" t="e">
        <f t="shared" si="5"/>
        <v>#DIV/0!</v>
      </c>
      <c r="K15" s="20"/>
    </row>
    <row r="16" spans="1:11">
      <c r="A16" s="100" t="s">
        <v>209</v>
      </c>
      <c r="B16" s="15">
        <f t="shared" si="3"/>
        <v>0</v>
      </c>
      <c r="C16" s="15">
        <v>2100</v>
      </c>
      <c r="D16" s="14" t="s">
        <v>16</v>
      </c>
      <c r="E16" s="16">
        <v>0</v>
      </c>
      <c r="F16" s="17"/>
      <c r="G16" s="17"/>
      <c r="H16" s="17"/>
      <c r="I16" s="17">
        <f t="shared" si="4"/>
        <v>0</v>
      </c>
      <c r="J16" s="17" t="e">
        <f t="shared" si="5"/>
        <v>#DIV/0!</v>
      </c>
      <c r="K16" s="20"/>
    </row>
    <row r="17" spans="1:11">
      <c r="A17" s="19" t="s">
        <v>10</v>
      </c>
      <c r="B17" s="38">
        <f>SUM(B13:B16)</f>
        <v>0</v>
      </c>
      <c r="C17" s="38"/>
      <c r="D17" s="25"/>
      <c r="E17" s="26"/>
      <c r="F17" s="27"/>
      <c r="G17" s="27"/>
      <c r="H17" s="27"/>
      <c r="I17" s="27">
        <f>SUM(I13:I16)</f>
        <v>0</v>
      </c>
      <c r="J17" s="27"/>
      <c r="K17" s="25"/>
    </row>
    <row r="18" spans="1:11" ht="15.75" thickBot="1">
      <c r="A18" s="96"/>
      <c r="B18" s="97"/>
      <c r="C18" s="97"/>
      <c r="D18" s="96"/>
      <c r="E18" s="98"/>
      <c r="F18" s="99"/>
      <c r="G18" s="99"/>
      <c r="H18" s="99"/>
      <c r="I18" s="99"/>
      <c r="J18" s="99"/>
      <c r="K18" s="96"/>
    </row>
    <row r="19" spans="1:11" ht="21.75" customHeight="1" thickBot="1">
      <c r="A19" s="85" t="s">
        <v>290</v>
      </c>
      <c r="B19" s="86"/>
      <c r="C19" s="86"/>
      <c r="D19" s="86"/>
      <c r="E19" s="86"/>
      <c r="F19" s="86"/>
      <c r="G19" s="86"/>
      <c r="H19" s="86"/>
      <c r="I19" s="86"/>
      <c r="J19" s="86"/>
      <c r="K19" s="87"/>
    </row>
    <row r="20" spans="1:11">
      <c r="A20" s="32" t="s">
        <v>36</v>
      </c>
      <c r="B20" s="33" t="s">
        <v>0</v>
      </c>
      <c r="C20" s="33"/>
      <c r="D20" s="34" t="s">
        <v>1</v>
      </c>
      <c r="E20" s="34" t="s">
        <v>4</v>
      </c>
      <c r="F20" s="35" t="s">
        <v>3</v>
      </c>
      <c r="G20" s="35" t="s">
        <v>5</v>
      </c>
      <c r="H20" s="35" t="s">
        <v>6</v>
      </c>
      <c r="I20" s="35" t="s">
        <v>23</v>
      </c>
      <c r="J20" s="35"/>
      <c r="K20" s="34"/>
    </row>
    <row r="21" spans="1:11">
      <c r="A21" s="77" t="s">
        <v>213</v>
      </c>
      <c r="B21" s="15">
        <f>+C21*E21</f>
        <v>0</v>
      </c>
      <c r="C21" s="15">
        <v>384000</v>
      </c>
      <c r="D21" s="20" t="s">
        <v>18</v>
      </c>
      <c r="E21" s="22">
        <v>0</v>
      </c>
      <c r="F21" s="17">
        <v>126</v>
      </c>
      <c r="G21" s="17">
        <v>0.04</v>
      </c>
      <c r="H21" s="17">
        <v>10</v>
      </c>
      <c r="I21" s="93">
        <f>IF(E22=0,0,(E21*F21)*G21*H21)</f>
        <v>0</v>
      </c>
      <c r="J21" s="17" t="e">
        <f>+(E21)*(G21*H21)/(B23/F21)</f>
        <v>#DIV/0!</v>
      </c>
      <c r="K21" s="20"/>
    </row>
    <row r="22" spans="1:11">
      <c r="A22" s="77" t="s">
        <v>214</v>
      </c>
      <c r="B22" s="15">
        <f>+C22*E22</f>
        <v>0</v>
      </c>
      <c r="C22" s="15">
        <v>76000</v>
      </c>
      <c r="D22" s="50" t="s">
        <v>157</v>
      </c>
      <c r="E22" s="22">
        <v>0</v>
      </c>
      <c r="F22" s="17"/>
      <c r="G22" s="17"/>
      <c r="H22" s="17"/>
      <c r="I22" s="93">
        <f>(E22*F22)*G22*H22</f>
        <v>0</v>
      </c>
      <c r="J22" s="17" t="e">
        <f>+(E22)*(G22*H22)/(B24/F22)</f>
        <v>#DIV/0!</v>
      </c>
      <c r="K22" s="50" t="s">
        <v>28</v>
      </c>
    </row>
    <row r="23" spans="1:11">
      <c r="A23" s="19" t="s">
        <v>10</v>
      </c>
      <c r="B23" s="38">
        <f>SUM(B21:B22)</f>
        <v>0</v>
      </c>
      <c r="C23" s="38"/>
      <c r="D23" s="25"/>
      <c r="E23" s="26"/>
      <c r="F23" s="27"/>
      <c r="G23" s="27"/>
      <c r="H23" s="27"/>
      <c r="I23" s="27">
        <f>SUM(I21:I22)</f>
        <v>0</v>
      </c>
      <c r="J23" s="27"/>
      <c r="K23" s="25"/>
    </row>
    <row r="27" spans="1:11">
      <c r="A27" s="82" t="s">
        <v>24</v>
      </c>
      <c r="B27" s="139">
        <f>SUM(I9,I17,I23)</f>
        <v>0</v>
      </c>
      <c r="C27" s="2"/>
      <c r="D27" s="2"/>
      <c r="E27" s="2"/>
      <c r="F27" s="2"/>
      <c r="G27" s="2"/>
      <c r="H27" s="2"/>
      <c r="I27" s="2"/>
      <c r="J27" s="2"/>
      <c r="K27" s="2"/>
    </row>
    <row r="28" spans="1:11" ht="15.75" thickBot="1">
      <c r="A28" s="52" t="s">
        <v>11</v>
      </c>
      <c r="B28" s="75">
        <f>SUM(B9,B17,B23)</f>
        <v>0</v>
      </c>
      <c r="C28" s="2"/>
      <c r="D28" s="2"/>
      <c r="E28" s="2"/>
      <c r="F28" s="2"/>
      <c r="G28" s="2"/>
      <c r="H28" s="2"/>
      <c r="I28" s="2"/>
      <c r="J28" s="2"/>
      <c r="K28" s="2"/>
    </row>
    <row r="29" spans="1:11" ht="15.75" hidden="1" thickBot="1">
      <c r="A29" s="84" t="s">
        <v>32</v>
      </c>
      <c r="B29" s="76">
        <f>IFERROR(B27/B28,0)</f>
        <v>0</v>
      </c>
      <c r="C29" s="2"/>
      <c r="D29" s="2"/>
      <c r="E29" s="2"/>
      <c r="F29" s="2"/>
      <c r="G29" s="2"/>
      <c r="H29" s="2"/>
      <c r="I29" s="2"/>
      <c r="J29" s="2"/>
      <c r="K29" s="2"/>
    </row>
    <row r="30" spans="1:11" ht="15.75" thickBot="1">
      <c r="A30" s="84" t="s">
        <v>30</v>
      </c>
      <c r="B30" s="76">
        <f>+B29*1000</f>
        <v>0</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2"/>
  <sheetViews>
    <sheetView workbookViewId="0"/>
  </sheetViews>
  <sheetFormatPr defaultColWidth="9.140625" defaultRowHeight="15" outlineLevelCol="1"/>
  <cols>
    <col min="1" max="1" width="134" style="3" bestFit="1" customWidth="1"/>
    <col min="2" max="2" width="9.140625" style="11" bestFit="1" customWidth="1"/>
    <col min="3" max="3" width="14" style="11" bestFit="1" customWidth="1"/>
    <col min="4" max="4" width="15.28515625" style="3" bestFit="1" customWidth="1"/>
    <col min="5" max="5" width="11.42578125" style="3" bestFit="1" customWidth="1"/>
    <col min="6" max="6" width="10.7109375" style="3" bestFit="1" customWidth="1"/>
    <col min="7" max="7" width="10.7109375" style="3" customWidth="1"/>
    <col min="8" max="11" width="16.140625" style="12" customWidth="1" outlineLevel="1"/>
    <col min="12" max="12" width="23.7109375" style="12" customWidth="1" outlineLevel="1"/>
    <col min="13" max="13" width="15.28515625" style="3" bestFit="1" customWidth="1"/>
    <col min="14" max="14" width="15" style="3" customWidth="1"/>
    <col min="15" max="15" width="9.140625" style="3"/>
    <col min="16" max="16" width="42" style="3" customWidth="1"/>
    <col min="17" max="17" width="19.5703125" style="3" bestFit="1" customWidth="1"/>
    <col min="18" max="18" width="16.42578125" style="3" customWidth="1"/>
    <col min="19" max="19" width="18.28515625" style="3" customWidth="1"/>
    <col min="20" max="20" width="16.140625" style="3" customWidth="1"/>
    <col min="21" max="16384" width="9.140625" style="3"/>
  </cols>
  <sheetData>
    <row r="1" spans="1:13" s="53" customFormat="1" ht="28.5">
      <c r="A1" s="7" t="s">
        <v>201</v>
      </c>
      <c r="B1" s="8"/>
      <c r="C1" s="8"/>
      <c r="D1" s="9"/>
      <c r="E1" s="9"/>
      <c r="F1" s="9"/>
      <c r="G1" s="9"/>
      <c r="H1" s="10"/>
      <c r="I1" s="10"/>
      <c r="J1" s="10"/>
      <c r="K1" s="10"/>
      <c r="L1" s="10"/>
      <c r="M1" s="9"/>
    </row>
    <row r="2" spans="1:13" ht="15.75" thickBot="1"/>
    <row r="3" spans="1:13" ht="21.75" thickBot="1">
      <c r="A3" s="88" t="s">
        <v>234</v>
      </c>
      <c r="B3" s="89"/>
      <c r="C3" s="89"/>
      <c r="D3" s="89"/>
      <c r="E3" s="89"/>
      <c r="F3" s="89"/>
      <c r="G3" s="89"/>
      <c r="H3" s="89"/>
      <c r="I3" s="89"/>
      <c r="J3" s="89"/>
      <c r="K3" s="89"/>
      <c r="L3" s="89"/>
      <c r="M3" s="90"/>
    </row>
    <row r="4" spans="1:13">
      <c r="A4" s="32" t="s">
        <v>36</v>
      </c>
      <c r="B4" s="33" t="s">
        <v>21</v>
      </c>
      <c r="C4" s="33" t="s">
        <v>22</v>
      </c>
      <c r="D4" s="34" t="s">
        <v>1</v>
      </c>
      <c r="E4" s="34" t="s">
        <v>224</v>
      </c>
      <c r="F4" s="35" t="s">
        <v>225</v>
      </c>
      <c r="G4" s="35" t="s">
        <v>295</v>
      </c>
      <c r="H4" s="35" t="s">
        <v>299</v>
      </c>
      <c r="I4" s="35" t="s">
        <v>300</v>
      </c>
      <c r="J4" s="35" t="s">
        <v>226</v>
      </c>
      <c r="K4" s="35" t="s">
        <v>301</v>
      </c>
      <c r="L4" s="35" t="s">
        <v>229</v>
      </c>
      <c r="M4" s="34" t="s">
        <v>29</v>
      </c>
    </row>
    <row r="5" spans="1:13">
      <c r="A5" s="14" t="s">
        <v>43</v>
      </c>
      <c r="B5" s="15">
        <f>+C5*J5*G5</f>
        <v>0</v>
      </c>
      <c r="C5" s="15">
        <v>4000</v>
      </c>
      <c r="D5" s="14" t="s">
        <v>44</v>
      </c>
      <c r="E5" s="16">
        <v>0</v>
      </c>
      <c r="F5" s="16">
        <v>0</v>
      </c>
      <c r="G5" s="16">
        <v>0</v>
      </c>
      <c r="H5" s="17">
        <f>IF(E5&gt;309.4999,310,IF(E5&gt;299.4999,300,IF(E5&gt;289.4999,290,IF(E5&gt;279.4999,280,IF(E5&gt;269.4999,270,IF(E5&gt;259.4999,260,IF(E5&gt;249.4999,250,IF(E5&gt;239.4999,240,IF(E5&gt;229.4999,230,IF(E5&gt;219.4999,220,IF(E5&gt;209.4999,210,IF(E5&gt;199.4999,200,IF(E5&gt;189.4999,190,IF(E5&gt;179.4999,180,IF(E5&gt;169.4999,170,IF(E5&gt;159.4999,160,0))))))))))))))))</f>
        <v>0</v>
      </c>
      <c r="I5" s="17">
        <f>IF(F5&gt;479.4999,480,IF(F5&gt;469.4999,470,IF(F5&gt;459.4999,460,IF(F5&gt;449.4999,450,IF(F5&gt;439.4999,440,IF(F5&gt;429.4999,430,IF(F5&gt;419.4999,420,IF(F5&gt;409.4999,410,IF(F5&gt;399.4999,400,IF(F5&gt;389.4999,390,IF(F5&gt;379.4999,380,IF(F5&gt;369.4999,370,IF(F5&gt;359.4999,360,IF(F5&gt;349.4999,350,IF(F5&gt;339.4999,340,IF(F5&gt;329.4999,330,IF(F5&gt;319.4999,320,IF(F5&gt;309.4999,310,IF(F5&gt;299.4999,300,IF(F5&gt;289.4999,290,IF(F5&gt;279.4999,280,IF(F5&gt;269.4999,270,IF(F5&gt;259.4999,260,IF(F5&gt;249.4999,250,IF(F5&gt;239.4999,240,IF(F5&gt;229.4999,230,IF(F5&gt;219.4999,220,IF(F5&gt;209.4999,210,IF(F5&gt;199.4999,200,IF(F5&gt;189.4999,190,IF(F5&gt;179.4999,180,IF(F5&gt;169.4999,170,IF(F5&gt;159.4999,160,0)))))))))))))))))))))))))))))))))</f>
        <v>0</v>
      </c>
      <c r="J5" s="17">
        <f>(E5*F5)/10000</f>
        <v>0</v>
      </c>
      <c r="K5" s="17">
        <f>(H5*I5)/10000</f>
        <v>0</v>
      </c>
      <c r="L5" s="142">
        <f>IF(OR(E5&lt;200,F5&lt;240,K5&lt;6),0,IF(F5&lt;300,K5,IF(AND(K5&gt;=6,K5&lt;6.29999),6.6,IF(AND(K5&gt;=6.3,K5&lt;6.599999),7.57,IF(AND(K5&gt;=6.6,K5&lt;6.89999),8.58,IF(AND(K5&gt;=6.9,K5&lt;7.19999),9.66,IF(K5&gt;=7.2,10.8,0)))))))</f>
        <v>0</v>
      </c>
      <c r="M5" s="14"/>
    </row>
    <row r="6" spans="1:13">
      <c r="A6"/>
      <c r="B6"/>
      <c r="C6"/>
      <c r="D6"/>
      <c r="E6"/>
      <c r="F6"/>
      <c r="G6"/>
      <c r="H6" s="3"/>
      <c r="I6" s="3"/>
      <c r="J6" s="3"/>
      <c r="K6" s="3"/>
      <c r="L6" s="3"/>
    </row>
    <row r="7" spans="1:13">
      <c r="A7" s="131" t="s">
        <v>228</v>
      </c>
      <c r="B7" s="132" t="s">
        <v>21</v>
      </c>
      <c r="C7" s="132" t="s">
        <v>22</v>
      </c>
      <c r="D7" s="133" t="s">
        <v>1</v>
      </c>
      <c r="E7" s="133" t="s">
        <v>227</v>
      </c>
      <c r="H7" s="134"/>
      <c r="I7" s="134"/>
      <c r="J7" s="134" t="s">
        <v>302</v>
      </c>
      <c r="K7" s="134"/>
      <c r="L7" s="133" t="s">
        <v>29</v>
      </c>
    </row>
    <row r="8" spans="1:13">
      <c r="A8" s="14" t="s">
        <v>72</v>
      </c>
      <c r="B8" s="15">
        <f>+C8*E8</f>
        <v>0</v>
      </c>
      <c r="C8" s="15">
        <v>120</v>
      </c>
      <c r="D8" s="14" t="s">
        <v>44</v>
      </c>
      <c r="E8" s="16">
        <v>0</v>
      </c>
      <c r="H8" s="17"/>
      <c r="I8" s="17"/>
      <c r="J8" s="17"/>
      <c r="K8" s="17"/>
      <c r="L8" s="14"/>
    </row>
    <row r="9" spans="1:13">
      <c r="A9" s="14" t="s">
        <v>45</v>
      </c>
      <c r="B9" s="15">
        <f>+C9*E9</f>
        <v>0</v>
      </c>
      <c r="C9" s="15">
        <v>60</v>
      </c>
      <c r="D9" s="14" t="s">
        <v>44</v>
      </c>
      <c r="E9" s="16">
        <v>0</v>
      </c>
      <c r="H9" s="17"/>
      <c r="I9" s="17"/>
      <c r="J9" s="17"/>
      <c r="K9" s="17"/>
      <c r="L9" s="14"/>
    </row>
    <row r="10" spans="1:13">
      <c r="A10" s="14" t="s">
        <v>297</v>
      </c>
      <c r="B10" s="15">
        <f>+C10*E10</f>
        <v>0</v>
      </c>
      <c r="C10" s="15">
        <v>100</v>
      </c>
      <c r="D10" s="14" t="s">
        <v>44</v>
      </c>
      <c r="E10" s="16">
        <v>0</v>
      </c>
      <c r="H10" s="17"/>
      <c r="I10" s="17"/>
      <c r="J10" s="17"/>
      <c r="K10" s="17"/>
      <c r="L10" s="14"/>
    </row>
    <row r="11" spans="1:13">
      <c r="A11" s="19" t="s">
        <v>10</v>
      </c>
      <c r="B11" s="15">
        <f>SUM(B8:B10)+B5</f>
        <v>0</v>
      </c>
      <c r="C11" s="79"/>
      <c r="D11" s="19"/>
      <c r="E11" s="19"/>
      <c r="H11" s="81"/>
      <c r="I11" s="81"/>
      <c r="J11" s="81">
        <f>SUM(L5,J8,J9)</f>
        <v>0</v>
      </c>
      <c r="K11" s="81"/>
      <c r="L11" s="19"/>
    </row>
    <row r="12" spans="1:13" ht="15.75" thickBot="1"/>
    <row r="13" spans="1:13" ht="15.75" thickBot="1">
      <c r="A13" s="82" t="s">
        <v>296</v>
      </c>
      <c r="B13" s="135">
        <f>J11</f>
        <v>0</v>
      </c>
      <c r="C13" s="1"/>
      <c r="D13" s="2"/>
      <c r="E13" s="2"/>
      <c r="F13" s="2"/>
      <c r="G13" s="2"/>
      <c r="H13" s="2"/>
      <c r="I13" s="2"/>
      <c r="J13" s="2"/>
      <c r="K13" s="2"/>
      <c r="L13" s="2"/>
      <c r="M13" s="2"/>
    </row>
    <row r="20" spans="1:12">
      <c r="B20" s="3"/>
      <c r="C20" s="3"/>
      <c r="H20" s="3"/>
      <c r="I20" s="3"/>
      <c r="J20" s="3"/>
      <c r="K20" s="3"/>
      <c r="L20" s="3"/>
    </row>
    <row r="21" spans="1:12">
      <c r="B21" s="3"/>
      <c r="C21" s="3"/>
      <c r="H21" s="3"/>
      <c r="I21" s="3"/>
      <c r="J21" s="3"/>
      <c r="K21" s="3"/>
      <c r="L21" s="3"/>
    </row>
    <row r="22" spans="1:12">
      <c r="A22" s="4"/>
      <c r="B22" s="3"/>
      <c r="C22" s="3"/>
      <c r="H22" s="3"/>
      <c r="I22" s="3"/>
      <c r="J22" s="3"/>
      <c r="K22" s="3"/>
      <c r="L22"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94"/>
  <sheetViews>
    <sheetView zoomScaleNormal="100" workbookViewId="0"/>
  </sheetViews>
  <sheetFormatPr defaultColWidth="9.140625" defaultRowHeight="15" outlineLevelCol="1"/>
  <cols>
    <col min="1" max="1" width="137.85546875" style="3" customWidth="1"/>
    <col min="2" max="2" width="12.5703125" style="11" bestFit="1" customWidth="1"/>
    <col min="3" max="3" width="14" style="11" bestFit="1" customWidth="1"/>
    <col min="4" max="4" width="17.85546875" style="3" bestFit="1" customWidth="1"/>
    <col min="5" max="5" width="5.7109375" style="3" bestFit="1" customWidth="1"/>
    <col min="6" max="6" width="9.28515625" style="12" hidden="1" customWidth="1" outlineLevel="1"/>
    <col min="7" max="7" width="11.140625" style="12" hidden="1" customWidth="1" outlineLevel="1"/>
    <col min="8" max="8" width="7.5703125" style="12" hidden="1" customWidth="1" outlineLevel="1"/>
    <col min="9" max="9" width="16.140625" style="12" hidden="1" customWidth="1" outlineLevel="1"/>
    <col min="10" max="10" width="12.28515625" style="12" hidden="1" customWidth="1" outlineLevel="1"/>
    <col min="11" max="11" width="17.85546875" style="3" bestFit="1" customWidth="1" collapsed="1"/>
    <col min="12" max="12" width="15" style="3" customWidth="1"/>
    <col min="13" max="13" width="9.140625" style="3"/>
    <col min="14" max="14" width="42" style="3" customWidth="1"/>
    <col min="15" max="15" width="19.5703125" style="3" bestFit="1" customWidth="1"/>
    <col min="16" max="16" width="16.42578125" style="3" customWidth="1"/>
    <col min="17" max="17" width="18.28515625" style="3" customWidth="1"/>
    <col min="18" max="18" width="16.140625" style="3" customWidth="1"/>
    <col min="19" max="16384" width="9.140625" style="3"/>
  </cols>
  <sheetData>
    <row r="1" spans="1:11" s="53" customFormat="1" ht="28.5">
      <c r="A1" s="7" t="s">
        <v>200</v>
      </c>
      <c r="B1" s="8"/>
      <c r="C1" s="8"/>
      <c r="D1" s="9"/>
      <c r="E1" s="9"/>
      <c r="F1" s="10"/>
      <c r="G1" s="10"/>
      <c r="H1" s="10"/>
      <c r="I1" s="10"/>
      <c r="J1" s="10"/>
      <c r="K1" s="9"/>
    </row>
    <row r="2" spans="1:11" ht="15.75" thickBot="1"/>
    <row r="3" spans="1:11" ht="21.75" customHeight="1" thickBot="1">
      <c r="A3" s="92" t="s">
        <v>46</v>
      </c>
      <c r="B3" s="86"/>
      <c r="C3" s="86"/>
      <c r="D3" s="86"/>
      <c r="E3" s="86"/>
      <c r="F3" s="86"/>
      <c r="G3" s="86"/>
      <c r="H3" s="86"/>
      <c r="I3" s="86"/>
      <c r="J3" s="86"/>
      <c r="K3" s="87"/>
    </row>
    <row r="4" spans="1:11">
      <c r="A4" s="32" t="s">
        <v>36</v>
      </c>
      <c r="B4" s="33" t="s">
        <v>21</v>
      </c>
      <c r="C4" s="33" t="s">
        <v>22</v>
      </c>
      <c r="D4" s="34" t="s">
        <v>1</v>
      </c>
      <c r="E4" s="34" t="s">
        <v>4</v>
      </c>
      <c r="F4" s="35" t="s">
        <v>3</v>
      </c>
      <c r="G4" s="35" t="s">
        <v>5</v>
      </c>
      <c r="H4" s="35" t="s">
        <v>6</v>
      </c>
      <c r="I4" s="35" t="s">
        <v>23</v>
      </c>
      <c r="J4" s="35" t="s">
        <v>25</v>
      </c>
      <c r="K4" s="34" t="s">
        <v>29</v>
      </c>
    </row>
    <row r="5" spans="1:11">
      <c r="A5" s="29" t="s">
        <v>47</v>
      </c>
      <c r="B5" s="30">
        <f>+C5*E5</f>
        <v>0</v>
      </c>
      <c r="C5" s="55">
        <v>380000</v>
      </c>
      <c r="D5" s="20" t="s">
        <v>2</v>
      </c>
      <c r="E5" s="22">
        <v>0</v>
      </c>
      <c r="F5" s="17">
        <v>1940</v>
      </c>
      <c r="G5" s="17">
        <v>0.37</v>
      </c>
      <c r="H5" s="17">
        <v>20</v>
      </c>
      <c r="I5" s="17">
        <f>(E5*F5)*G5*H5</f>
        <v>0</v>
      </c>
      <c r="J5" s="17" t="e">
        <f>+(E5)*(G5*H5)/(B5/F5)</f>
        <v>#DIV/0!</v>
      </c>
      <c r="K5" s="20"/>
    </row>
    <row r="6" spans="1:11">
      <c r="A6" s="19" t="s">
        <v>10</v>
      </c>
      <c r="B6" s="38">
        <f>SUM(B5)</f>
        <v>0</v>
      </c>
      <c r="C6" s="38"/>
      <c r="D6" s="25"/>
      <c r="E6" s="26"/>
      <c r="F6" s="27"/>
      <c r="G6" s="27"/>
      <c r="H6" s="27"/>
      <c r="I6" s="27">
        <f>SUM(I5)</f>
        <v>0</v>
      </c>
      <c r="J6" s="27"/>
      <c r="K6" s="25"/>
    </row>
    <row r="7" spans="1:11" ht="15.75" thickBot="1"/>
    <row r="8" spans="1:11" ht="21.75" customHeight="1" thickBot="1">
      <c r="A8" s="92" t="s">
        <v>48</v>
      </c>
      <c r="B8" s="86"/>
      <c r="C8" s="86"/>
      <c r="D8" s="86"/>
      <c r="E8" s="86"/>
      <c r="F8" s="86"/>
      <c r="G8" s="86"/>
      <c r="H8" s="86"/>
      <c r="I8" s="86"/>
      <c r="J8" s="86"/>
      <c r="K8" s="87"/>
    </row>
    <row r="9" spans="1:11">
      <c r="A9" s="32" t="s">
        <v>36</v>
      </c>
      <c r="B9" s="33" t="s">
        <v>0</v>
      </c>
      <c r="C9" s="33"/>
      <c r="D9" s="34" t="s">
        <v>1</v>
      </c>
      <c r="E9" s="34" t="s">
        <v>4</v>
      </c>
      <c r="F9" s="35" t="s">
        <v>3</v>
      </c>
      <c r="G9" s="35" t="s">
        <v>5</v>
      </c>
      <c r="H9" s="35" t="s">
        <v>6</v>
      </c>
      <c r="I9" s="35" t="s">
        <v>23</v>
      </c>
      <c r="J9" s="35"/>
      <c r="K9" s="34"/>
    </row>
    <row r="10" spans="1:11">
      <c r="A10" s="29" t="s">
        <v>47</v>
      </c>
      <c r="B10" s="30">
        <f>+C10*E10</f>
        <v>0</v>
      </c>
      <c r="C10" s="55">
        <v>380000</v>
      </c>
      <c r="D10" s="20" t="s">
        <v>2</v>
      </c>
      <c r="E10" s="22">
        <v>0</v>
      </c>
      <c r="F10" s="17">
        <v>1940</v>
      </c>
      <c r="G10" s="17">
        <v>0.19</v>
      </c>
      <c r="H10" s="17">
        <v>20</v>
      </c>
      <c r="I10" s="17">
        <f>(E10*F10)*G10*H10</f>
        <v>0</v>
      </c>
      <c r="J10" s="17" t="e">
        <f>+(E10)*(G10*H10)/(B10/F10)</f>
        <v>#DIV/0!</v>
      </c>
      <c r="K10" s="20"/>
    </row>
    <row r="11" spans="1:11">
      <c r="A11" s="19" t="s">
        <v>10</v>
      </c>
      <c r="B11" s="38">
        <f>SUM(B10)</f>
        <v>0</v>
      </c>
      <c r="C11" s="38"/>
      <c r="D11" s="25"/>
      <c r="E11" s="26"/>
      <c r="F11" s="27"/>
      <c r="G11" s="27"/>
      <c r="H11" s="27"/>
      <c r="I11" s="27">
        <f>SUM(I10)</f>
        <v>0</v>
      </c>
      <c r="J11" s="27"/>
      <c r="K11" s="25"/>
    </row>
    <row r="12" spans="1:11" ht="15.75" thickBot="1"/>
    <row r="13" spans="1:11" ht="21.75" customHeight="1" thickBot="1">
      <c r="A13" s="92" t="s">
        <v>49</v>
      </c>
      <c r="B13" s="86"/>
      <c r="C13" s="86"/>
      <c r="D13" s="86"/>
      <c r="E13" s="86"/>
      <c r="F13" s="86"/>
      <c r="G13" s="86"/>
      <c r="H13" s="86"/>
      <c r="I13" s="86"/>
      <c r="J13" s="86"/>
      <c r="K13" s="87"/>
    </row>
    <row r="14" spans="1:11">
      <c r="A14" s="32" t="s">
        <v>36</v>
      </c>
      <c r="B14" s="33" t="s">
        <v>0</v>
      </c>
      <c r="C14" s="33"/>
      <c r="D14" s="34" t="s">
        <v>1</v>
      </c>
      <c r="E14" s="34" t="s">
        <v>4</v>
      </c>
      <c r="F14" s="35" t="s">
        <v>3</v>
      </c>
      <c r="G14" s="35" t="s">
        <v>5</v>
      </c>
      <c r="H14" s="35" t="s">
        <v>6</v>
      </c>
      <c r="I14" s="35" t="s">
        <v>7</v>
      </c>
      <c r="J14" s="35"/>
      <c r="K14" s="34"/>
    </row>
    <row r="15" spans="1:11">
      <c r="A15" s="29" t="s">
        <v>47</v>
      </c>
      <c r="B15" s="30">
        <f>+C15*E15</f>
        <v>0</v>
      </c>
      <c r="C15" s="55">
        <v>380000</v>
      </c>
      <c r="D15" s="20" t="s">
        <v>2</v>
      </c>
      <c r="E15" s="22">
        <v>0</v>
      </c>
      <c r="F15" s="17">
        <v>1940</v>
      </c>
      <c r="G15" s="17">
        <v>0.31</v>
      </c>
      <c r="H15" s="17">
        <v>20</v>
      </c>
      <c r="I15" s="17">
        <f>(E15*F15)*G15*H15</f>
        <v>0</v>
      </c>
      <c r="J15" s="17" t="e">
        <f>+(E15)*(G15*H15)/(B15/F15)</f>
        <v>#DIV/0!</v>
      </c>
      <c r="K15" s="20"/>
    </row>
    <row r="16" spans="1:11">
      <c r="A16" s="19" t="s">
        <v>10</v>
      </c>
      <c r="B16" s="38">
        <f>SUM(B15)</f>
        <v>0</v>
      </c>
      <c r="C16" s="38"/>
      <c r="D16" s="25"/>
      <c r="E16" s="26"/>
      <c r="F16" s="27"/>
      <c r="G16" s="27"/>
      <c r="H16" s="27"/>
      <c r="I16" s="27">
        <f>SUM(I15)</f>
        <v>0</v>
      </c>
      <c r="J16" s="27"/>
      <c r="K16" s="25"/>
    </row>
    <row r="17" spans="1:11" ht="15.75" thickBot="1"/>
    <row r="18" spans="1:11" ht="21.75" customHeight="1" thickBot="1">
      <c r="A18" s="85" t="s">
        <v>50</v>
      </c>
      <c r="B18" s="86"/>
      <c r="C18" s="86"/>
      <c r="D18" s="86"/>
      <c r="E18" s="86"/>
      <c r="F18" s="86"/>
      <c r="G18" s="86"/>
      <c r="H18" s="86"/>
      <c r="I18" s="86"/>
      <c r="J18" s="86"/>
      <c r="K18" s="87"/>
    </row>
    <row r="19" spans="1:11">
      <c r="A19" s="32" t="s">
        <v>36</v>
      </c>
      <c r="B19" s="33" t="s">
        <v>0</v>
      </c>
      <c r="C19" s="33"/>
      <c r="D19" s="34" t="s">
        <v>1</v>
      </c>
      <c r="E19" s="34" t="s">
        <v>4</v>
      </c>
      <c r="F19" s="35" t="s">
        <v>3</v>
      </c>
      <c r="G19" s="35" t="s">
        <v>5</v>
      </c>
      <c r="H19" s="35" t="s">
        <v>6</v>
      </c>
      <c r="I19" s="35" t="s">
        <v>23</v>
      </c>
      <c r="J19" s="35"/>
      <c r="K19" s="34"/>
    </row>
    <row r="20" spans="1:11">
      <c r="A20" s="29" t="s">
        <v>47</v>
      </c>
      <c r="B20" s="15">
        <f>+C20*E20</f>
        <v>0</v>
      </c>
      <c r="C20" s="15">
        <v>380000</v>
      </c>
      <c r="D20" s="20" t="s">
        <v>2</v>
      </c>
      <c r="E20" s="22">
        <v>0</v>
      </c>
      <c r="F20" s="17">
        <v>1940</v>
      </c>
      <c r="G20" s="17">
        <v>0.16</v>
      </c>
      <c r="H20" s="17">
        <v>20</v>
      </c>
      <c r="I20" s="93">
        <f>(E20*F20)*G20*H20</f>
        <v>0</v>
      </c>
      <c r="J20" s="17" t="e">
        <f>+(E20)*(G20*H20)/(B21/F20)</f>
        <v>#DIV/0!</v>
      </c>
      <c r="K20" s="20"/>
    </row>
    <row r="21" spans="1:11">
      <c r="A21" s="19" t="s">
        <v>10</v>
      </c>
      <c r="B21" s="38">
        <f>SUM(B20:B20)</f>
        <v>0</v>
      </c>
      <c r="C21" s="38"/>
      <c r="D21" s="25"/>
      <c r="E21" s="26"/>
      <c r="F21" s="27"/>
      <c r="G21" s="27"/>
      <c r="H21" s="27"/>
      <c r="I21" s="27">
        <f>SUM(I20:I20)</f>
        <v>0</v>
      </c>
      <c r="J21" s="27"/>
      <c r="K21" s="25"/>
    </row>
    <row r="22" spans="1:11" ht="15.75" thickBot="1"/>
    <row r="23" spans="1:11" ht="21.75" customHeight="1" thickBot="1">
      <c r="A23" s="92" t="s">
        <v>235</v>
      </c>
      <c r="B23" s="86"/>
      <c r="C23" s="86"/>
      <c r="D23" s="86"/>
      <c r="E23" s="86"/>
      <c r="F23" s="86"/>
      <c r="G23" s="86"/>
      <c r="H23" s="86"/>
      <c r="I23" s="86"/>
      <c r="J23" s="86"/>
      <c r="K23" s="87"/>
    </row>
    <row r="24" spans="1:11">
      <c r="A24" s="32" t="s">
        <v>36</v>
      </c>
      <c r="B24" s="33" t="s">
        <v>0</v>
      </c>
      <c r="C24" s="33"/>
      <c r="D24" s="34" t="s">
        <v>1</v>
      </c>
      <c r="E24" s="34" t="s">
        <v>4</v>
      </c>
      <c r="F24" s="35" t="s">
        <v>3</v>
      </c>
      <c r="G24" s="35" t="s">
        <v>5</v>
      </c>
      <c r="H24" s="35" t="s">
        <v>6</v>
      </c>
      <c r="I24" s="35" t="s">
        <v>23</v>
      </c>
      <c r="J24" s="35"/>
      <c r="K24" s="34"/>
    </row>
    <row r="25" spans="1:11">
      <c r="A25" s="29" t="s">
        <v>52</v>
      </c>
      <c r="B25" s="15">
        <f>+C25*E25</f>
        <v>0</v>
      </c>
      <c r="C25" s="15">
        <v>810000</v>
      </c>
      <c r="D25" s="20" t="s">
        <v>51</v>
      </c>
      <c r="E25" s="22">
        <v>0</v>
      </c>
      <c r="F25" s="17">
        <v>813</v>
      </c>
      <c r="G25" s="17">
        <v>1.36</v>
      </c>
      <c r="H25" s="17">
        <v>10</v>
      </c>
      <c r="I25" s="93">
        <f>(E25*F25)*G25*H25</f>
        <v>0</v>
      </c>
      <c r="J25" s="17" t="e">
        <f>+(E25)*(G25*H25)/(B26/F25)</f>
        <v>#DIV/0!</v>
      </c>
      <c r="K25" s="20"/>
    </row>
    <row r="26" spans="1:11">
      <c r="A26" s="19" t="s">
        <v>10</v>
      </c>
      <c r="B26" s="38">
        <f>SUM(B25:B25)</f>
        <v>0</v>
      </c>
      <c r="C26" s="38"/>
      <c r="D26" s="25"/>
      <c r="E26" s="26"/>
      <c r="F26" s="27"/>
      <c r="G26" s="27"/>
      <c r="H26" s="27"/>
      <c r="I26" s="27">
        <f>SUM(I25:I25)</f>
        <v>0</v>
      </c>
      <c r="J26" s="27"/>
      <c r="K26" s="25"/>
    </row>
    <row r="27" spans="1:11" ht="15.75" thickBot="1"/>
    <row r="28" spans="1:11" ht="21.75" customHeight="1" thickBot="1">
      <c r="A28" s="92" t="s">
        <v>236</v>
      </c>
      <c r="B28" s="86"/>
      <c r="C28" s="86"/>
      <c r="D28" s="86"/>
      <c r="E28" s="86"/>
      <c r="F28" s="86"/>
      <c r="G28" s="86"/>
      <c r="H28" s="86"/>
      <c r="I28" s="86"/>
      <c r="J28" s="86"/>
      <c r="K28" s="87"/>
    </row>
    <row r="29" spans="1:11">
      <c r="A29" s="32" t="s">
        <v>36</v>
      </c>
      <c r="B29" s="33" t="s">
        <v>0</v>
      </c>
      <c r="C29" s="33"/>
      <c r="D29" s="34" t="s">
        <v>1</v>
      </c>
      <c r="E29" s="34" t="s">
        <v>4</v>
      </c>
      <c r="F29" s="35" t="s">
        <v>3</v>
      </c>
      <c r="G29" s="35" t="s">
        <v>5</v>
      </c>
      <c r="H29" s="35" t="s">
        <v>6</v>
      </c>
      <c r="I29" s="35" t="s">
        <v>23</v>
      </c>
      <c r="J29" s="35"/>
      <c r="K29" s="34"/>
    </row>
    <row r="30" spans="1:11">
      <c r="A30" s="29" t="s">
        <v>52</v>
      </c>
      <c r="B30" s="15">
        <f>+C30*E30</f>
        <v>0</v>
      </c>
      <c r="C30" s="15">
        <v>810000</v>
      </c>
      <c r="D30" s="20" t="s">
        <v>51</v>
      </c>
      <c r="E30" s="22">
        <v>0</v>
      </c>
      <c r="F30" s="17">
        <v>813</v>
      </c>
      <c r="G30" s="17">
        <v>0.95</v>
      </c>
      <c r="H30" s="17">
        <v>10</v>
      </c>
      <c r="I30" s="93">
        <f>(E30*F30)*G30*H30</f>
        <v>0</v>
      </c>
      <c r="J30" s="17" t="e">
        <f>+(E30)*(G30*H30)/(B31/F30)</f>
        <v>#DIV/0!</v>
      </c>
      <c r="K30" s="20"/>
    </row>
    <row r="31" spans="1:11">
      <c r="A31" s="19" t="s">
        <v>10</v>
      </c>
      <c r="B31" s="38">
        <f>SUM(B30:B30)</f>
        <v>0</v>
      </c>
      <c r="C31" s="38"/>
      <c r="D31" s="25"/>
      <c r="E31" s="26"/>
      <c r="F31" s="27"/>
      <c r="G31" s="27"/>
      <c r="H31" s="27"/>
      <c r="I31" s="27">
        <f>SUM(I30:I30)</f>
        <v>0</v>
      </c>
      <c r="J31" s="27"/>
      <c r="K31" s="25"/>
    </row>
    <row r="32" spans="1:11" ht="15.75" thickBot="1">
      <c r="A32" s="96"/>
      <c r="B32" s="97"/>
      <c r="C32" s="97"/>
      <c r="D32" s="96"/>
      <c r="E32" s="98"/>
      <c r="F32" s="99"/>
      <c r="G32" s="99"/>
      <c r="H32" s="99"/>
      <c r="I32" s="99"/>
      <c r="J32" s="99"/>
      <c r="K32" s="96"/>
    </row>
    <row r="33" spans="1:11" ht="21.75" customHeight="1" thickBot="1">
      <c r="A33" s="92" t="s">
        <v>237</v>
      </c>
      <c r="B33" s="86"/>
      <c r="C33" s="86"/>
      <c r="D33" s="86"/>
      <c r="E33" s="86"/>
      <c r="F33" s="86"/>
      <c r="G33" s="86"/>
      <c r="H33" s="86"/>
      <c r="I33" s="86"/>
      <c r="J33" s="86"/>
      <c r="K33" s="87"/>
    </row>
    <row r="34" spans="1:11">
      <c r="A34" s="32" t="s">
        <v>36</v>
      </c>
      <c r="B34" s="33" t="s">
        <v>0</v>
      </c>
      <c r="C34" s="33"/>
      <c r="D34" s="34" t="s">
        <v>1</v>
      </c>
      <c r="E34" s="34" t="s">
        <v>4</v>
      </c>
      <c r="F34" s="35" t="s">
        <v>3</v>
      </c>
      <c r="G34" s="35" t="s">
        <v>5</v>
      </c>
      <c r="H34" s="35" t="s">
        <v>6</v>
      </c>
      <c r="I34" s="35" t="s">
        <v>23</v>
      </c>
      <c r="J34" s="35"/>
      <c r="K34" s="34"/>
    </row>
    <row r="35" spans="1:11">
      <c r="A35" s="29" t="s">
        <v>52</v>
      </c>
      <c r="B35" s="15">
        <f>+C35*E35</f>
        <v>0</v>
      </c>
      <c r="C35" s="15">
        <v>810000</v>
      </c>
      <c r="D35" s="20" t="s">
        <v>51</v>
      </c>
      <c r="E35" s="22">
        <v>0</v>
      </c>
      <c r="F35" s="17">
        <v>813</v>
      </c>
      <c r="G35" s="17">
        <v>0.54</v>
      </c>
      <c r="H35" s="17">
        <v>10</v>
      </c>
      <c r="I35" s="93">
        <f>(E35*F35)*G35*H35</f>
        <v>0</v>
      </c>
      <c r="J35" s="17" t="e">
        <f>+(E35)*(G35*H35)/(B36/F35)</f>
        <v>#DIV/0!</v>
      </c>
      <c r="K35" s="20"/>
    </row>
    <row r="36" spans="1:11">
      <c r="A36" s="19" t="s">
        <v>10</v>
      </c>
      <c r="B36" s="38">
        <f>SUM(B35:B35)</f>
        <v>0</v>
      </c>
      <c r="C36" s="38"/>
      <c r="D36" s="25"/>
      <c r="E36" s="26"/>
      <c r="F36" s="27"/>
      <c r="G36" s="27"/>
      <c r="H36" s="27"/>
      <c r="I36" s="27">
        <f>SUM(I35:I35)</f>
        <v>0</v>
      </c>
      <c r="J36" s="27"/>
      <c r="K36" s="25"/>
    </row>
    <row r="37" spans="1:11" ht="15.75" thickBot="1">
      <c r="A37" s="96"/>
      <c r="B37" s="97"/>
      <c r="C37" s="97"/>
      <c r="D37" s="96"/>
      <c r="E37" s="98"/>
      <c r="F37" s="99"/>
      <c r="G37" s="99"/>
      <c r="H37" s="99"/>
      <c r="I37" s="99"/>
      <c r="J37" s="99"/>
      <c r="K37" s="96"/>
    </row>
    <row r="38" spans="1:11" ht="21.75" customHeight="1" thickBot="1">
      <c r="A38" s="92" t="s">
        <v>59</v>
      </c>
      <c r="B38" s="86"/>
      <c r="C38" s="86"/>
      <c r="D38" s="86"/>
      <c r="E38" s="86"/>
      <c r="F38" s="86"/>
      <c r="G38" s="86"/>
      <c r="H38" s="86"/>
      <c r="I38" s="86"/>
      <c r="J38" s="86"/>
      <c r="K38" s="87"/>
    </row>
    <row r="39" spans="1:11">
      <c r="A39" s="32" t="s">
        <v>36</v>
      </c>
      <c r="B39" s="33" t="s">
        <v>0</v>
      </c>
      <c r="C39" s="33"/>
      <c r="D39" s="34" t="s">
        <v>1</v>
      </c>
      <c r="E39" s="34" t="s">
        <v>4</v>
      </c>
      <c r="F39" s="35" t="s">
        <v>3</v>
      </c>
      <c r="G39" s="35" t="s">
        <v>5</v>
      </c>
      <c r="H39" s="35" t="s">
        <v>6</v>
      </c>
      <c r="I39" s="35" t="s">
        <v>23</v>
      </c>
      <c r="J39" s="35"/>
      <c r="K39" s="34"/>
    </row>
    <row r="40" spans="1:11">
      <c r="A40" s="29" t="s">
        <v>58</v>
      </c>
      <c r="B40" s="15">
        <f>+C40*E40</f>
        <v>0</v>
      </c>
      <c r="C40" s="15">
        <v>620000</v>
      </c>
      <c r="D40" s="20" t="s">
        <v>51</v>
      </c>
      <c r="E40" s="22">
        <v>0</v>
      </c>
      <c r="F40" s="17">
        <v>813</v>
      </c>
      <c r="G40" s="17">
        <v>1.36</v>
      </c>
      <c r="H40" s="17">
        <v>10</v>
      </c>
      <c r="I40" s="93">
        <f>(E40*F40)*G40*H40</f>
        <v>0</v>
      </c>
      <c r="J40" s="17" t="e">
        <f>+(E40)*(G40*H40)/(B41/F40)</f>
        <v>#DIV/0!</v>
      </c>
      <c r="K40" s="20"/>
    </row>
    <row r="41" spans="1:11">
      <c r="A41" s="19" t="s">
        <v>10</v>
      </c>
      <c r="B41" s="38">
        <f>SUM(B40:B40)</f>
        <v>0</v>
      </c>
      <c r="C41" s="38"/>
      <c r="D41" s="25"/>
      <c r="E41" s="26"/>
      <c r="F41" s="27"/>
      <c r="G41" s="27"/>
      <c r="H41" s="27"/>
      <c r="I41" s="27">
        <f>SUM(I40:I40)</f>
        <v>0</v>
      </c>
      <c r="J41" s="27"/>
      <c r="K41" s="25"/>
    </row>
    <row r="42" spans="1:11" ht="15.75" thickBot="1">
      <c r="A42" s="96"/>
      <c r="B42" s="97"/>
      <c r="C42" s="97"/>
      <c r="D42" s="96"/>
      <c r="E42" s="98"/>
      <c r="F42" s="99"/>
      <c r="G42" s="99"/>
      <c r="H42" s="99"/>
      <c r="I42" s="99"/>
      <c r="J42" s="99"/>
      <c r="K42" s="96"/>
    </row>
    <row r="43" spans="1:11" ht="21.75" customHeight="1" thickBot="1">
      <c r="A43" s="92" t="s">
        <v>53</v>
      </c>
      <c r="B43" s="86"/>
      <c r="C43" s="86"/>
      <c r="D43" s="86"/>
      <c r="E43" s="86"/>
      <c r="F43" s="86"/>
      <c r="G43" s="86"/>
      <c r="H43" s="86"/>
      <c r="I43" s="86"/>
      <c r="J43" s="86"/>
      <c r="K43" s="87"/>
    </row>
    <row r="44" spans="1:11">
      <c r="A44" s="32" t="s">
        <v>36</v>
      </c>
      <c r="B44" s="33" t="s">
        <v>0</v>
      </c>
      <c r="C44" s="33"/>
      <c r="D44" s="34" t="s">
        <v>1</v>
      </c>
      <c r="E44" s="34" t="s">
        <v>4</v>
      </c>
      <c r="F44" s="35" t="s">
        <v>3</v>
      </c>
      <c r="G44" s="35" t="s">
        <v>5</v>
      </c>
      <c r="H44" s="35" t="s">
        <v>6</v>
      </c>
      <c r="I44" s="35" t="s">
        <v>23</v>
      </c>
      <c r="J44" s="35"/>
      <c r="K44" s="34"/>
    </row>
    <row r="45" spans="1:11">
      <c r="A45" s="29" t="s">
        <v>58</v>
      </c>
      <c r="B45" s="15">
        <f>+C45*E45</f>
        <v>0</v>
      </c>
      <c r="C45" s="15">
        <v>620000</v>
      </c>
      <c r="D45" s="20" t="s">
        <v>51</v>
      </c>
      <c r="E45" s="22">
        <v>0</v>
      </c>
      <c r="F45" s="17">
        <v>707</v>
      </c>
      <c r="G45" s="17">
        <v>0.95</v>
      </c>
      <c r="H45" s="17">
        <v>10</v>
      </c>
      <c r="I45" s="93">
        <f>(E45*F45)*G45*H45</f>
        <v>0</v>
      </c>
      <c r="J45" s="17" t="e">
        <f>+(E45)*(G45*H45)/(B46/F45)</f>
        <v>#DIV/0!</v>
      </c>
      <c r="K45" s="20"/>
    </row>
    <row r="46" spans="1:11">
      <c r="A46" s="19" t="s">
        <v>10</v>
      </c>
      <c r="B46" s="38">
        <f>SUM(B45:B45)</f>
        <v>0</v>
      </c>
      <c r="C46" s="38"/>
      <c r="D46" s="25"/>
      <c r="E46" s="26"/>
      <c r="F46" s="27"/>
      <c r="G46" s="27"/>
      <c r="H46" s="27"/>
      <c r="I46" s="27">
        <f>SUM(I45:I45)</f>
        <v>0</v>
      </c>
      <c r="J46" s="27"/>
      <c r="K46" s="25"/>
    </row>
    <row r="47" spans="1:11" ht="15.75" thickBot="1">
      <c r="A47" s="96"/>
      <c r="B47" s="97"/>
      <c r="C47" s="97"/>
      <c r="D47" s="96"/>
      <c r="E47" s="98"/>
      <c r="F47" s="99"/>
      <c r="G47" s="99"/>
      <c r="H47" s="99"/>
      <c r="I47" s="99"/>
      <c r="J47" s="99"/>
      <c r="K47" s="96"/>
    </row>
    <row r="48" spans="1:11" ht="21.75" customHeight="1" thickBot="1">
      <c r="A48" s="92" t="s">
        <v>54</v>
      </c>
      <c r="B48" s="86"/>
      <c r="C48" s="86"/>
      <c r="D48" s="86"/>
      <c r="E48" s="86"/>
      <c r="F48" s="86"/>
      <c r="G48" s="86"/>
      <c r="H48" s="86"/>
      <c r="I48" s="86"/>
      <c r="J48" s="86"/>
      <c r="K48" s="87"/>
    </row>
    <row r="49" spans="1:11">
      <c r="A49" s="32" t="s">
        <v>36</v>
      </c>
      <c r="B49" s="33" t="s">
        <v>0</v>
      </c>
      <c r="C49" s="33"/>
      <c r="D49" s="34" t="s">
        <v>1</v>
      </c>
      <c r="E49" s="34" t="s">
        <v>4</v>
      </c>
      <c r="F49" s="35" t="s">
        <v>3</v>
      </c>
      <c r="G49" s="35" t="s">
        <v>5</v>
      </c>
      <c r="H49" s="35" t="s">
        <v>6</v>
      </c>
      <c r="I49" s="35" t="s">
        <v>23</v>
      </c>
      <c r="J49" s="35"/>
      <c r="K49" s="34"/>
    </row>
    <row r="50" spans="1:11">
      <c r="A50" s="29" t="s">
        <v>58</v>
      </c>
      <c r="B50" s="15">
        <f>+C50*E50</f>
        <v>0</v>
      </c>
      <c r="C50" s="15">
        <v>620000</v>
      </c>
      <c r="D50" s="20" t="s">
        <v>51</v>
      </c>
      <c r="E50" s="22">
        <v>0</v>
      </c>
      <c r="F50" s="17">
        <v>707</v>
      </c>
      <c r="G50" s="17">
        <v>0.54</v>
      </c>
      <c r="H50" s="17">
        <v>10</v>
      </c>
      <c r="I50" s="93">
        <f>(E50*F50)*G50*H50</f>
        <v>0</v>
      </c>
      <c r="J50" s="17" t="e">
        <f>+(E50)*(G50*H50)/(B51/F50)</f>
        <v>#DIV/0!</v>
      </c>
      <c r="K50" s="20"/>
    </row>
    <row r="51" spans="1:11">
      <c r="A51" s="19" t="s">
        <v>10</v>
      </c>
      <c r="B51" s="38">
        <f>SUM(B50:B50)</f>
        <v>0</v>
      </c>
      <c r="C51" s="38"/>
      <c r="D51" s="25"/>
      <c r="E51" s="26"/>
      <c r="F51" s="27"/>
      <c r="G51" s="27"/>
      <c r="H51" s="27"/>
      <c r="I51" s="27">
        <f>SUM(I50:I50)</f>
        <v>0</v>
      </c>
      <c r="J51" s="27"/>
      <c r="K51" s="25"/>
    </row>
    <row r="52" spans="1:11" ht="15.75" thickBot="1">
      <c r="A52" s="96"/>
      <c r="B52" s="97"/>
      <c r="C52" s="97"/>
      <c r="D52" s="96"/>
      <c r="E52" s="98"/>
      <c r="F52" s="99"/>
      <c r="G52" s="99"/>
      <c r="H52" s="99"/>
      <c r="I52" s="99"/>
      <c r="J52" s="99"/>
      <c r="K52" s="96"/>
    </row>
    <row r="53" spans="1:11" ht="21.75" customHeight="1" thickBot="1">
      <c r="A53" s="92" t="s">
        <v>55</v>
      </c>
      <c r="B53" s="86"/>
      <c r="C53" s="86"/>
      <c r="D53" s="86"/>
      <c r="E53" s="86"/>
      <c r="F53" s="86"/>
      <c r="G53" s="86"/>
      <c r="H53" s="86"/>
      <c r="I53" s="86"/>
      <c r="J53" s="86"/>
      <c r="K53" s="87"/>
    </row>
    <row r="54" spans="1:11">
      <c r="A54" s="32" t="s">
        <v>36</v>
      </c>
      <c r="B54" s="33" t="s">
        <v>0</v>
      </c>
      <c r="C54" s="33"/>
      <c r="D54" s="34" t="s">
        <v>1</v>
      </c>
      <c r="E54" s="34" t="s">
        <v>4</v>
      </c>
      <c r="F54" s="35" t="s">
        <v>3</v>
      </c>
      <c r="G54" s="35" t="s">
        <v>5</v>
      </c>
      <c r="H54" s="35" t="s">
        <v>6</v>
      </c>
      <c r="I54" s="35" t="s">
        <v>23</v>
      </c>
      <c r="J54" s="35"/>
      <c r="K54" s="34"/>
    </row>
    <row r="55" spans="1:11">
      <c r="A55" s="100" t="s">
        <v>60</v>
      </c>
      <c r="B55" s="15">
        <f>+C55*E55</f>
        <v>0</v>
      </c>
      <c r="C55" s="15">
        <v>890000</v>
      </c>
      <c r="D55" s="20" t="s">
        <v>51</v>
      </c>
      <c r="E55" s="22">
        <v>0</v>
      </c>
      <c r="F55" s="17">
        <v>1940</v>
      </c>
      <c r="G55" s="17">
        <v>1.36</v>
      </c>
      <c r="H55" s="17">
        <v>10</v>
      </c>
      <c r="I55" s="93">
        <f>(E55*F55)*G55*H55</f>
        <v>0</v>
      </c>
      <c r="J55" s="17" t="e">
        <f>+(E55)*(G55*H55)/(B56/F55)</f>
        <v>#DIV/0!</v>
      </c>
      <c r="K55" s="20"/>
    </row>
    <row r="56" spans="1:11">
      <c r="A56" s="19" t="s">
        <v>10</v>
      </c>
      <c r="B56" s="38">
        <f>SUM(B55:B55)</f>
        <v>0</v>
      </c>
      <c r="C56" s="38"/>
      <c r="D56" s="25"/>
      <c r="E56" s="26"/>
      <c r="F56" s="27"/>
      <c r="G56" s="27"/>
      <c r="H56" s="27"/>
      <c r="I56" s="27">
        <f>SUM(I55:I55)</f>
        <v>0</v>
      </c>
      <c r="J56" s="27"/>
      <c r="K56" s="25"/>
    </row>
    <row r="57" spans="1:11" ht="15.75" thickBot="1">
      <c r="A57" s="96"/>
      <c r="B57" s="97"/>
      <c r="C57" s="97"/>
      <c r="D57" s="96"/>
      <c r="E57" s="98"/>
      <c r="F57" s="99"/>
      <c r="G57" s="99"/>
      <c r="H57" s="99"/>
      <c r="I57" s="99"/>
      <c r="J57" s="99"/>
      <c r="K57" s="96"/>
    </row>
    <row r="58" spans="1:11" ht="21.75" customHeight="1" thickBot="1">
      <c r="A58" s="92" t="s">
        <v>56</v>
      </c>
      <c r="B58" s="86"/>
      <c r="C58" s="86"/>
      <c r="D58" s="86"/>
      <c r="E58" s="86"/>
      <c r="F58" s="86"/>
      <c r="G58" s="86"/>
      <c r="H58" s="86"/>
      <c r="I58" s="86"/>
      <c r="J58" s="86"/>
      <c r="K58" s="87"/>
    </row>
    <row r="59" spans="1:11">
      <c r="A59" s="32" t="s">
        <v>36</v>
      </c>
      <c r="B59" s="33" t="s">
        <v>0</v>
      </c>
      <c r="C59" s="33"/>
      <c r="D59" s="34" t="s">
        <v>1</v>
      </c>
      <c r="E59" s="34" t="s">
        <v>4</v>
      </c>
      <c r="F59" s="35" t="s">
        <v>3</v>
      </c>
      <c r="G59" s="35" t="s">
        <v>5</v>
      </c>
      <c r="H59" s="35" t="s">
        <v>6</v>
      </c>
      <c r="I59" s="35" t="s">
        <v>23</v>
      </c>
      <c r="J59" s="35"/>
      <c r="K59" s="34"/>
    </row>
    <row r="60" spans="1:11">
      <c r="A60" s="29" t="s">
        <v>52</v>
      </c>
      <c r="B60" s="15">
        <f>+C60*E60</f>
        <v>0</v>
      </c>
      <c r="C60" s="15">
        <v>890000</v>
      </c>
      <c r="D60" s="20" t="s">
        <v>51</v>
      </c>
      <c r="E60" s="22">
        <v>0</v>
      </c>
      <c r="F60" s="17">
        <v>1940</v>
      </c>
      <c r="G60" s="17">
        <v>0.95</v>
      </c>
      <c r="H60" s="17">
        <v>10</v>
      </c>
      <c r="I60" s="93">
        <f>(E60*F60)*G60*H60</f>
        <v>0</v>
      </c>
      <c r="J60" s="17" t="e">
        <f>+(E60)*(G60*H60)/(B61/F60)</f>
        <v>#DIV/0!</v>
      </c>
      <c r="K60" s="20"/>
    </row>
    <row r="61" spans="1:11">
      <c r="A61" s="19" t="s">
        <v>10</v>
      </c>
      <c r="B61" s="38">
        <f>SUM(B60:B60)</f>
        <v>0</v>
      </c>
      <c r="C61" s="38"/>
      <c r="D61" s="25"/>
      <c r="E61" s="26"/>
      <c r="F61" s="27"/>
      <c r="G61" s="27"/>
      <c r="H61" s="27"/>
      <c r="I61" s="27">
        <f>SUM(I60:I60)</f>
        <v>0</v>
      </c>
      <c r="J61" s="27"/>
      <c r="K61" s="25"/>
    </row>
    <row r="62" spans="1:11" ht="15.75" thickBot="1">
      <c r="A62" s="96"/>
      <c r="B62" s="97"/>
      <c r="C62" s="97"/>
      <c r="D62" s="96"/>
      <c r="E62" s="98"/>
      <c r="F62" s="99"/>
      <c r="G62" s="99"/>
      <c r="H62" s="99"/>
      <c r="I62" s="99"/>
      <c r="J62" s="99"/>
      <c r="K62" s="96"/>
    </row>
    <row r="63" spans="1:11" ht="21.75" customHeight="1" thickBot="1">
      <c r="A63" s="92" t="s">
        <v>57</v>
      </c>
      <c r="B63" s="86"/>
      <c r="C63" s="86"/>
      <c r="D63" s="86"/>
      <c r="E63" s="86"/>
      <c r="F63" s="86"/>
      <c r="G63" s="86"/>
      <c r="H63" s="86"/>
      <c r="I63" s="86"/>
      <c r="J63" s="86"/>
      <c r="K63" s="87"/>
    </row>
    <row r="64" spans="1:11">
      <c r="A64" s="32" t="s">
        <v>36</v>
      </c>
      <c r="B64" s="33" t="s">
        <v>0</v>
      </c>
      <c r="C64" s="33"/>
      <c r="D64" s="34" t="s">
        <v>1</v>
      </c>
      <c r="E64" s="34" t="s">
        <v>4</v>
      </c>
      <c r="F64" s="35" t="s">
        <v>3</v>
      </c>
      <c r="G64" s="35" t="s">
        <v>5</v>
      </c>
      <c r="H64" s="35" t="s">
        <v>6</v>
      </c>
      <c r="I64" s="35" t="s">
        <v>23</v>
      </c>
      <c r="J64" s="35"/>
      <c r="K64" s="34"/>
    </row>
    <row r="65" spans="1:11">
      <c r="A65" s="29" t="s">
        <v>52</v>
      </c>
      <c r="B65" s="15">
        <f>+C65*E65</f>
        <v>0</v>
      </c>
      <c r="C65" s="15">
        <v>890000</v>
      </c>
      <c r="D65" s="20" t="s">
        <v>51</v>
      </c>
      <c r="E65" s="22">
        <v>0</v>
      </c>
      <c r="F65" s="17">
        <v>1940</v>
      </c>
      <c r="G65" s="17">
        <v>0.54</v>
      </c>
      <c r="H65" s="17">
        <v>10</v>
      </c>
      <c r="I65" s="93">
        <f>(E65*F65)*G65*H65</f>
        <v>0</v>
      </c>
      <c r="J65" s="17" t="e">
        <f>+(E65)*(G65*H65)/(B66/F65)</f>
        <v>#DIV/0!</v>
      </c>
      <c r="K65" s="20"/>
    </row>
    <row r="66" spans="1:11">
      <c r="A66" s="19" t="s">
        <v>10</v>
      </c>
      <c r="B66" s="38">
        <f>SUM(B65:B65)</f>
        <v>0</v>
      </c>
      <c r="C66" s="38"/>
      <c r="D66" s="25"/>
      <c r="E66" s="26"/>
      <c r="F66" s="27"/>
      <c r="G66" s="27"/>
      <c r="H66" s="27"/>
      <c r="I66" s="27">
        <f>SUM(I65:I65)</f>
        <v>0</v>
      </c>
      <c r="J66" s="27"/>
      <c r="K66" s="25"/>
    </row>
    <row r="67" spans="1:11" ht="15.75" thickBot="1">
      <c r="A67" s="96"/>
      <c r="B67" s="97"/>
      <c r="C67" s="97"/>
      <c r="D67" s="96"/>
      <c r="E67" s="98"/>
      <c r="F67" s="99"/>
      <c r="G67" s="99"/>
      <c r="H67" s="99"/>
      <c r="I67" s="99"/>
      <c r="J67" s="99"/>
      <c r="K67" s="96"/>
    </row>
    <row r="68" spans="1:11" ht="21.75" customHeight="1" thickBot="1">
      <c r="A68" s="92" t="s">
        <v>238</v>
      </c>
      <c r="B68" s="86"/>
      <c r="C68" s="86"/>
      <c r="D68" s="86"/>
      <c r="E68" s="86"/>
      <c r="F68" s="86"/>
      <c r="G68" s="86"/>
      <c r="H68" s="86"/>
      <c r="I68" s="86"/>
      <c r="J68" s="86"/>
      <c r="K68" s="87"/>
    </row>
    <row r="69" spans="1:11">
      <c r="A69" s="32" t="s">
        <v>36</v>
      </c>
      <c r="B69" s="33" t="s">
        <v>0</v>
      </c>
      <c r="C69" s="33"/>
      <c r="D69" s="34" t="s">
        <v>1</v>
      </c>
      <c r="E69" s="34" t="s">
        <v>4</v>
      </c>
      <c r="F69" s="35" t="s">
        <v>3</v>
      </c>
      <c r="G69" s="35" t="s">
        <v>5</v>
      </c>
      <c r="H69" s="35" t="s">
        <v>6</v>
      </c>
      <c r="I69" s="35" t="s">
        <v>23</v>
      </c>
      <c r="J69" s="35"/>
      <c r="K69" s="34"/>
    </row>
    <row r="70" spans="1:11">
      <c r="A70" s="29" t="s">
        <v>52</v>
      </c>
      <c r="B70" s="15">
        <f>+C70*E70</f>
        <v>0</v>
      </c>
      <c r="C70" s="15">
        <v>620000</v>
      </c>
      <c r="D70" s="20" t="s">
        <v>51</v>
      </c>
      <c r="E70" s="22">
        <v>0</v>
      </c>
      <c r="F70" s="17">
        <v>707</v>
      </c>
      <c r="G70" s="17">
        <v>1.21</v>
      </c>
      <c r="H70" s="17">
        <v>10</v>
      </c>
      <c r="I70" s="93">
        <f>(E70*F70)*G70*H70</f>
        <v>0</v>
      </c>
      <c r="J70" s="17" t="e">
        <f>+(E70)*(G70*H70)/(B71/F70)</f>
        <v>#DIV/0!</v>
      </c>
      <c r="K70" s="20"/>
    </row>
    <row r="71" spans="1:11">
      <c r="A71" s="19" t="s">
        <v>10</v>
      </c>
      <c r="B71" s="38">
        <f>SUM(B70:B70)</f>
        <v>0</v>
      </c>
      <c r="C71" s="38"/>
      <c r="D71" s="25"/>
      <c r="E71" s="26"/>
      <c r="F71" s="27"/>
      <c r="G71" s="27"/>
      <c r="H71" s="27"/>
      <c r="I71" s="27">
        <f>SUM(I70:I70)</f>
        <v>0</v>
      </c>
      <c r="J71" s="27"/>
      <c r="K71" s="25"/>
    </row>
    <row r="72" spans="1:11" ht="15.75" thickBot="1">
      <c r="A72" s="96"/>
      <c r="B72" s="97"/>
      <c r="C72" s="97"/>
      <c r="D72" s="96"/>
      <c r="E72" s="98"/>
      <c r="F72" s="99"/>
      <c r="G72" s="99"/>
      <c r="H72" s="99"/>
      <c r="I72" s="99"/>
      <c r="J72" s="99"/>
      <c r="K72" s="96"/>
    </row>
    <row r="73" spans="1:11" ht="21.75" customHeight="1" thickBot="1">
      <c r="A73" s="92" t="s">
        <v>239</v>
      </c>
      <c r="B73" s="86"/>
      <c r="C73" s="86"/>
      <c r="D73" s="86"/>
      <c r="E73" s="86"/>
      <c r="F73" s="86"/>
      <c r="G73" s="86"/>
      <c r="H73" s="86"/>
      <c r="I73" s="86"/>
      <c r="J73" s="86"/>
      <c r="K73" s="87"/>
    </row>
    <row r="74" spans="1:11">
      <c r="A74" s="32" t="s">
        <v>36</v>
      </c>
      <c r="B74" s="33" t="s">
        <v>0</v>
      </c>
      <c r="C74" s="33"/>
      <c r="D74" s="34" t="s">
        <v>1</v>
      </c>
      <c r="E74" s="34" t="s">
        <v>4</v>
      </c>
      <c r="F74" s="35" t="s">
        <v>3</v>
      </c>
      <c r="G74" s="35" t="s">
        <v>5</v>
      </c>
      <c r="H74" s="35" t="s">
        <v>6</v>
      </c>
      <c r="I74" s="35" t="s">
        <v>23</v>
      </c>
      <c r="J74" s="35"/>
      <c r="K74" s="34"/>
    </row>
    <row r="75" spans="1:11">
      <c r="A75" s="29" t="s">
        <v>61</v>
      </c>
      <c r="B75" s="15">
        <f>+C75*E75</f>
        <v>0</v>
      </c>
      <c r="C75" s="15">
        <v>670000</v>
      </c>
      <c r="D75" s="20" t="s">
        <v>51</v>
      </c>
      <c r="E75" s="22">
        <v>0</v>
      </c>
      <c r="F75" s="17">
        <v>903</v>
      </c>
      <c r="G75" s="17">
        <v>1.27</v>
      </c>
      <c r="H75" s="17">
        <v>10</v>
      </c>
      <c r="I75" s="93">
        <f>(E75*F75)*G75*H75</f>
        <v>0</v>
      </c>
      <c r="J75" s="17" t="e">
        <f>+(E75)*(G75*H75)/(B76/F75)</f>
        <v>#DIV/0!</v>
      </c>
      <c r="K75" s="20"/>
    </row>
    <row r="76" spans="1:11">
      <c r="A76" s="19" t="s">
        <v>10</v>
      </c>
      <c r="B76" s="38">
        <f>SUM(B75:B75)</f>
        <v>0</v>
      </c>
      <c r="C76" s="38"/>
      <c r="D76" s="25"/>
      <c r="E76" s="26"/>
      <c r="F76" s="27"/>
      <c r="G76" s="27"/>
      <c r="H76" s="27"/>
      <c r="I76" s="27">
        <f>SUM(I75:I75)</f>
        <v>0</v>
      </c>
      <c r="J76" s="27"/>
      <c r="K76" s="25"/>
    </row>
    <row r="77" spans="1:11" ht="15.75" thickBot="1">
      <c r="A77" s="96"/>
      <c r="B77" s="97"/>
      <c r="C77" s="97"/>
      <c r="D77" s="96"/>
      <c r="E77" s="98"/>
      <c r="F77" s="99"/>
      <c r="G77" s="99"/>
      <c r="H77" s="99"/>
      <c r="I77" s="99"/>
      <c r="J77" s="99"/>
      <c r="K77" s="96"/>
    </row>
    <row r="78" spans="1:11" ht="21.75" customHeight="1" thickBot="1">
      <c r="A78" s="92" t="s">
        <v>240</v>
      </c>
      <c r="B78" s="86"/>
      <c r="C78" s="86"/>
      <c r="D78" s="86"/>
      <c r="E78" s="86"/>
      <c r="F78" s="86"/>
      <c r="G78" s="86"/>
      <c r="H78" s="86"/>
      <c r="I78" s="86"/>
      <c r="J78" s="86"/>
      <c r="K78" s="87"/>
    </row>
    <row r="79" spans="1:11">
      <c r="A79" s="32" t="s">
        <v>36</v>
      </c>
      <c r="B79" s="33" t="s">
        <v>0</v>
      </c>
      <c r="C79" s="33"/>
      <c r="D79" s="34" t="s">
        <v>1</v>
      </c>
      <c r="E79" s="34" t="s">
        <v>4</v>
      </c>
      <c r="F79" s="35" t="s">
        <v>3</v>
      </c>
      <c r="G79" s="35" t="s">
        <v>5</v>
      </c>
      <c r="H79" s="35" t="s">
        <v>6</v>
      </c>
      <c r="I79" s="35" t="s">
        <v>23</v>
      </c>
      <c r="J79" s="35"/>
      <c r="K79" s="34"/>
    </row>
    <row r="80" spans="1:11">
      <c r="A80" s="29" t="s">
        <v>68</v>
      </c>
      <c r="B80" s="15">
        <f>+C80*E80</f>
        <v>0</v>
      </c>
      <c r="C80" s="15">
        <v>22500</v>
      </c>
      <c r="D80" s="20" t="s">
        <v>70</v>
      </c>
      <c r="E80" s="22">
        <v>0</v>
      </c>
      <c r="F80" s="17">
        <v>0</v>
      </c>
      <c r="G80" s="17">
        <v>0</v>
      </c>
      <c r="H80" s="17">
        <v>0</v>
      </c>
      <c r="I80" s="93">
        <f>(E80*F80)*G80*H80</f>
        <v>0</v>
      </c>
      <c r="J80" s="17" t="e">
        <f>+(E80)*(G80*H80)/(B81/F80)</f>
        <v>#DIV/0!</v>
      </c>
      <c r="K80" s="29"/>
    </row>
    <row r="81" spans="1:11">
      <c r="A81" s="29" t="s">
        <v>69</v>
      </c>
      <c r="B81" s="15">
        <f>+C81*E81</f>
        <v>0</v>
      </c>
      <c r="C81" s="15">
        <v>4500</v>
      </c>
      <c r="D81" s="20" t="s">
        <v>62</v>
      </c>
      <c r="E81" s="22">
        <v>0</v>
      </c>
      <c r="F81" s="17">
        <v>0.8</v>
      </c>
      <c r="G81" s="17">
        <v>0.2</v>
      </c>
      <c r="H81" s="17">
        <v>20</v>
      </c>
      <c r="I81" s="93">
        <f>IF(E80=0,0,(E81*F81)*G81*H81)</f>
        <v>0</v>
      </c>
      <c r="J81" s="17" t="e">
        <f>+(E81)*(G81*H81)/(B82/F81)</f>
        <v>#DIV/0!</v>
      </c>
      <c r="K81" s="20"/>
    </row>
    <row r="82" spans="1:11">
      <c r="A82" s="19" t="s">
        <v>10</v>
      </c>
      <c r="B82" s="38">
        <f>SUM(B80:B81)</f>
        <v>0</v>
      </c>
      <c r="C82" s="38">
        <f>SUM(C80:C81)</f>
        <v>27000</v>
      </c>
      <c r="D82" s="25"/>
      <c r="E82" s="26"/>
      <c r="F82" s="27"/>
      <c r="G82" s="27"/>
      <c r="H82" s="27"/>
      <c r="I82" s="27">
        <f>SUM(I81)</f>
        <v>0</v>
      </c>
      <c r="J82" s="27"/>
      <c r="K82" s="25"/>
    </row>
    <row r="83" spans="1:11" ht="15.75" thickBot="1">
      <c r="A83" s="96"/>
      <c r="B83" s="97"/>
      <c r="C83" s="97"/>
      <c r="D83" s="96"/>
      <c r="E83" s="98"/>
      <c r="F83" s="99"/>
      <c r="G83" s="99"/>
      <c r="H83" s="99"/>
      <c r="I83" s="99"/>
      <c r="J83" s="99"/>
      <c r="K83" s="96"/>
    </row>
    <row r="84" spans="1:11" ht="21.75" customHeight="1" thickBot="1">
      <c r="A84" s="92" t="s">
        <v>241</v>
      </c>
      <c r="B84" s="86"/>
      <c r="C84" s="86"/>
      <c r="D84" s="86"/>
      <c r="E84" s="86"/>
      <c r="F84" s="86"/>
      <c r="G84" s="86"/>
      <c r="H84" s="86"/>
      <c r="I84" s="86"/>
      <c r="J84" s="86"/>
      <c r="K84" s="87"/>
    </row>
    <row r="85" spans="1:11">
      <c r="A85" s="32" t="s">
        <v>36</v>
      </c>
      <c r="B85" s="33" t="s">
        <v>0</v>
      </c>
      <c r="C85" s="33"/>
      <c r="D85" s="34" t="s">
        <v>1</v>
      </c>
      <c r="E85" s="34" t="s">
        <v>4</v>
      </c>
      <c r="F85" s="35" t="s">
        <v>3</v>
      </c>
      <c r="G85" s="35" t="s">
        <v>5</v>
      </c>
      <c r="H85" s="35" t="s">
        <v>6</v>
      </c>
      <c r="I85" s="35" t="s">
        <v>23</v>
      </c>
      <c r="J85" s="35"/>
      <c r="K85" s="34"/>
    </row>
    <row r="86" spans="1:11">
      <c r="A86" s="29" t="s">
        <v>298</v>
      </c>
      <c r="B86" s="15">
        <f>+C86*E86</f>
        <v>0</v>
      </c>
      <c r="C86" s="15">
        <v>2815000</v>
      </c>
      <c r="D86" s="20" t="s">
        <v>2</v>
      </c>
      <c r="E86" s="22">
        <v>0</v>
      </c>
      <c r="F86" s="17">
        <v>1940</v>
      </c>
      <c r="G86" s="17">
        <v>1.46</v>
      </c>
      <c r="H86" s="17">
        <v>15</v>
      </c>
      <c r="I86" s="93">
        <f>IF(E87=0,0,(E86*F86)*G86*H86)</f>
        <v>0</v>
      </c>
      <c r="J86" s="17" t="e">
        <f>+(E86)*(G86*H86)/(B88/F86)</f>
        <v>#DIV/0!</v>
      </c>
      <c r="K86" s="20"/>
    </row>
    <row r="87" spans="1:11">
      <c r="A87" s="29" t="s">
        <v>71</v>
      </c>
      <c r="B87" s="15">
        <f>+C87*E87</f>
        <v>0</v>
      </c>
      <c r="C87" s="15">
        <v>510000</v>
      </c>
      <c r="D87" s="20" t="s">
        <v>2</v>
      </c>
      <c r="E87" s="22">
        <v>0</v>
      </c>
      <c r="F87" s="17">
        <v>0</v>
      </c>
      <c r="G87" s="17">
        <v>0</v>
      </c>
      <c r="H87" s="17">
        <v>0</v>
      </c>
      <c r="I87" s="93">
        <f>(E87*F87)*G87*H87</f>
        <v>0</v>
      </c>
      <c r="J87" s="17" t="e">
        <f>+(E87)*(G87*H87)/(B89/F87)</f>
        <v>#DIV/0!</v>
      </c>
      <c r="K87" s="20"/>
    </row>
    <row r="88" spans="1:11">
      <c r="A88" s="19" t="s">
        <v>10</v>
      </c>
      <c r="B88" s="38">
        <f>SUM(B86:B87)</f>
        <v>0</v>
      </c>
      <c r="C88" s="38"/>
      <c r="D88" s="25"/>
      <c r="E88" s="26"/>
      <c r="F88" s="27"/>
      <c r="G88" s="27"/>
      <c r="H88" s="27"/>
      <c r="I88" s="27">
        <f>SUM(I86:I86)</f>
        <v>0</v>
      </c>
      <c r="J88" s="27"/>
      <c r="K88" s="25"/>
    </row>
    <row r="89" spans="1:11">
      <c r="A89" s="96"/>
      <c r="B89" s="97"/>
      <c r="C89" s="97"/>
      <c r="D89" s="96"/>
      <c r="E89" s="98"/>
      <c r="F89" s="99"/>
      <c r="G89" s="99"/>
      <c r="H89" s="99"/>
      <c r="I89" s="99"/>
      <c r="J89" s="99"/>
      <c r="K89" s="96"/>
    </row>
    <row r="91" spans="1:11">
      <c r="A91" s="82" t="s">
        <v>24</v>
      </c>
      <c r="B91" s="75">
        <f>SUM(I6,I11,I16,I21,I26,I31,I36,I41,I46,I51,I56,I61,I66,I71,I76,I82,I88)</f>
        <v>0</v>
      </c>
      <c r="C91" s="2"/>
      <c r="D91" s="2"/>
      <c r="E91" s="2"/>
      <c r="F91" s="2"/>
      <c r="G91" s="2"/>
      <c r="H91" s="2"/>
      <c r="I91" s="2"/>
      <c r="J91" s="2"/>
      <c r="K91" s="2"/>
    </row>
    <row r="92" spans="1:11" ht="15.75" thickBot="1">
      <c r="A92" s="82" t="s">
        <v>11</v>
      </c>
      <c r="B92" s="75">
        <f>SUM(B6,B11,B16,B21,B26,B31,B36,B41,B46,B51,B56,B61,B66,B71,B76,B82,B88)</f>
        <v>0</v>
      </c>
      <c r="C92" s="2"/>
      <c r="D92" s="2"/>
      <c r="E92" s="2"/>
      <c r="F92" s="2"/>
      <c r="G92" s="2"/>
      <c r="H92" s="2"/>
      <c r="I92" s="2"/>
      <c r="J92" s="2"/>
      <c r="K92" s="2"/>
    </row>
    <row r="93" spans="1:11" ht="15.75" hidden="1" thickBot="1">
      <c r="A93" s="84" t="s">
        <v>32</v>
      </c>
      <c r="B93" s="76">
        <f>IFERROR(B91/B92,0)</f>
        <v>0</v>
      </c>
      <c r="C93" s="2"/>
      <c r="D93" s="2"/>
      <c r="E93" s="2"/>
      <c r="F93" s="2"/>
      <c r="G93" s="2"/>
      <c r="H93" s="2"/>
      <c r="I93" s="2"/>
      <c r="J93" s="2"/>
      <c r="K93" s="2"/>
    </row>
    <row r="94" spans="1:11" ht="15.75" thickBot="1">
      <c r="A94" s="84" t="s">
        <v>30</v>
      </c>
      <c r="B94" s="76">
        <f>+B93*1000</f>
        <v>0</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K79"/>
  <sheetViews>
    <sheetView showGridLines="0" zoomScaleNormal="100" workbookViewId="0"/>
  </sheetViews>
  <sheetFormatPr defaultColWidth="9.140625" defaultRowHeight="15" outlineLevelCol="1"/>
  <cols>
    <col min="1" max="1" width="94.5703125" style="3" customWidth="1"/>
    <col min="2" max="2" width="12.5703125" style="11" bestFit="1" customWidth="1"/>
    <col min="3" max="3" width="14" style="11" bestFit="1" customWidth="1"/>
    <col min="4" max="4" width="23.85546875" style="3" bestFit="1" customWidth="1"/>
    <col min="5" max="5" width="12.5703125" style="3" customWidth="1"/>
    <col min="6" max="6" width="9.28515625" style="12" hidden="1" customWidth="1" outlineLevel="1"/>
    <col min="7" max="7" width="13" style="12" hidden="1" customWidth="1" outlineLevel="1"/>
    <col min="8" max="8" width="7.5703125" style="12" hidden="1" customWidth="1" outlineLevel="1"/>
    <col min="9" max="9" width="17.7109375" style="57" hidden="1" customWidth="1" outlineLevel="1"/>
    <col min="10" max="10" width="21.140625" style="54" hidden="1" customWidth="1" outlineLevel="1"/>
    <col min="11" max="11" width="23.85546875" style="3" bestFit="1" customWidth="1" collapsed="1"/>
    <col min="12" max="12" width="15" style="3" customWidth="1"/>
    <col min="13" max="13" width="9.140625" style="3"/>
    <col min="14" max="14" width="42" style="3" customWidth="1"/>
    <col min="15" max="15" width="19.5703125" style="3" bestFit="1" customWidth="1"/>
    <col min="16" max="16" width="16.42578125" style="3" customWidth="1"/>
    <col min="17" max="17" width="18.28515625" style="3" customWidth="1"/>
    <col min="18" max="18" width="16.140625" style="3" customWidth="1"/>
    <col min="19" max="16384" width="9.140625" style="3"/>
  </cols>
  <sheetData>
    <row r="1" spans="1:11" s="53" customFormat="1" ht="28.5">
      <c r="A1" s="7" t="s">
        <v>199</v>
      </c>
      <c r="B1" s="8"/>
      <c r="C1" s="8"/>
      <c r="D1" s="9"/>
      <c r="E1" s="9"/>
      <c r="F1" s="10"/>
      <c r="G1" s="10"/>
      <c r="H1" s="10"/>
      <c r="I1" s="56"/>
      <c r="J1" s="63"/>
      <c r="K1" s="9"/>
    </row>
    <row r="2" spans="1:11" ht="15.75" thickBot="1"/>
    <row r="3" spans="1:11" ht="21.75" thickBot="1">
      <c r="A3" s="43" t="s">
        <v>242</v>
      </c>
      <c r="B3" s="44"/>
      <c r="C3" s="44"/>
      <c r="D3" s="44"/>
      <c r="E3" s="44"/>
      <c r="F3" s="5"/>
      <c r="G3" s="5"/>
      <c r="H3" s="5"/>
      <c r="I3" s="58"/>
      <c r="J3" s="64"/>
      <c r="K3" s="45"/>
    </row>
    <row r="4" spans="1:11">
      <c r="A4" s="32" t="s">
        <v>35</v>
      </c>
      <c r="B4" s="33" t="s">
        <v>21</v>
      </c>
      <c r="C4" s="33" t="s">
        <v>22</v>
      </c>
      <c r="D4" s="34" t="s">
        <v>1</v>
      </c>
      <c r="E4" s="34" t="s">
        <v>4</v>
      </c>
      <c r="F4" s="35" t="s">
        <v>3</v>
      </c>
      <c r="G4" s="35" t="s">
        <v>5</v>
      </c>
      <c r="H4" s="35" t="s">
        <v>6</v>
      </c>
      <c r="I4" s="59" t="s">
        <v>23</v>
      </c>
      <c r="J4" s="59" t="s">
        <v>25</v>
      </c>
      <c r="K4" s="34" t="s">
        <v>29</v>
      </c>
    </row>
    <row r="5" spans="1:11">
      <c r="A5" s="29" t="s">
        <v>63</v>
      </c>
      <c r="B5" s="30">
        <f>SUM(C5*E5)</f>
        <v>0</v>
      </c>
      <c r="C5" s="15">
        <v>7400</v>
      </c>
      <c r="D5" s="14" t="s">
        <v>8</v>
      </c>
      <c r="E5" s="16">
        <v>0</v>
      </c>
      <c r="F5" s="17">
        <v>46</v>
      </c>
      <c r="G5" s="17">
        <v>0.2</v>
      </c>
      <c r="H5" s="17">
        <v>15</v>
      </c>
      <c r="I5" s="61">
        <f>(E5*F5)*G5*H5</f>
        <v>0</v>
      </c>
      <c r="J5" s="67" t="e">
        <f>+(E5)*(G5*H5)/(B5/F5)</f>
        <v>#DIV/0!</v>
      </c>
      <c r="K5" s="39"/>
    </row>
    <row r="6" spans="1:11">
      <c r="A6" s="29" t="s">
        <v>73</v>
      </c>
      <c r="B6" s="30">
        <f t="shared" ref="B6:B8" si="0">SUM(C6*E6)</f>
        <v>0</v>
      </c>
      <c r="C6" s="15">
        <v>8200</v>
      </c>
      <c r="D6" s="14" t="s">
        <v>64</v>
      </c>
      <c r="E6" s="16">
        <v>0</v>
      </c>
      <c r="F6" s="17">
        <v>0</v>
      </c>
      <c r="G6" s="17">
        <v>0</v>
      </c>
      <c r="H6" s="17">
        <v>0</v>
      </c>
      <c r="I6" s="61">
        <f t="shared" ref="I6:I8" si="1">(E6*F6)*G6*H6</f>
        <v>0</v>
      </c>
      <c r="J6" s="67" t="e">
        <f t="shared" ref="J6:J8" si="2">+(E6)*(G6*H6)/(B6/F6)</f>
        <v>#DIV/0!</v>
      </c>
      <c r="K6" s="39"/>
    </row>
    <row r="7" spans="1:11">
      <c r="A7" s="29" t="s">
        <v>74</v>
      </c>
      <c r="B7" s="30">
        <f t="shared" si="0"/>
        <v>0</v>
      </c>
      <c r="C7" s="15">
        <v>38000</v>
      </c>
      <c r="D7" s="14" t="s">
        <v>65</v>
      </c>
      <c r="E7" s="16">
        <v>0</v>
      </c>
      <c r="F7" s="17">
        <v>0</v>
      </c>
      <c r="G7" s="17">
        <v>0</v>
      </c>
      <c r="H7" s="17">
        <v>0</v>
      </c>
      <c r="I7" s="61">
        <f t="shared" si="1"/>
        <v>0</v>
      </c>
      <c r="J7" s="67" t="e">
        <f t="shared" si="2"/>
        <v>#DIV/0!</v>
      </c>
      <c r="K7" s="39"/>
    </row>
    <row r="8" spans="1:11">
      <c r="A8" s="29" t="s">
        <v>75</v>
      </c>
      <c r="B8" s="30">
        <f t="shared" si="0"/>
        <v>0</v>
      </c>
      <c r="C8" s="15">
        <v>95000</v>
      </c>
      <c r="D8" s="14" t="s">
        <v>65</v>
      </c>
      <c r="E8" s="16">
        <v>0</v>
      </c>
      <c r="F8" s="17">
        <v>0</v>
      </c>
      <c r="G8" s="17">
        <v>0</v>
      </c>
      <c r="H8" s="17">
        <v>0</v>
      </c>
      <c r="I8" s="61">
        <f t="shared" si="1"/>
        <v>0</v>
      </c>
      <c r="J8" s="67" t="e">
        <f t="shared" si="2"/>
        <v>#DIV/0!</v>
      </c>
      <c r="K8" s="39"/>
    </row>
    <row r="9" spans="1:11">
      <c r="A9" s="19" t="s">
        <v>10</v>
      </c>
      <c r="B9" s="38">
        <f>SUM(B5:B8)</f>
        <v>0</v>
      </c>
      <c r="C9" s="38"/>
      <c r="D9" s="25"/>
      <c r="E9" s="26"/>
      <c r="F9" s="27"/>
      <c r="G9" s="27"/>
      <c r="H9" s="42"/>
      <c r="I9" s="60">
        <f>SUM(I5:I8)</f>
        <v>0</v>
      </c>
      <c r="J9" s="66"/>
      <c r="K9" s="25"/>
    </row>
    <row r="10" spans="1:11" ht="15.75" thickBot="1"/>
    <row r="11" spans="1:11" ht="21.75" thickBot="1">
      <c r="A11" s="43" t="s">
        <v>243</v>
      </c>
      <c r="B11" s="44"/>
      <c r="C11" s="44"/>
      <c r="D11" s="44"/>
      <c r="E11" s="44"/>
      <c r="F11" s="5"/>
      <c r="G11" s="5"/>
      <c r="H11" s="5"/>
      <c r="I11" s="58"/>
      <c r="J11" s="64"/>
      <c r="K11" s="45"/>
    </row>
    <row r="12" spans="1:11">
      <c r="A12" s="32" t="s">
        <v>35</v>
      </c>
      <c r="B12" s="33" t="s">
        <v>21</v>
      </c>
      <c r="C12" s="33" t="s">
        <v>22</v>
      </c>
      <c r="D12" s="34" t="s">
        <v>1</v>
      </c>
      <c r="E12" s="34" t="s">
        <v>4</v>
      </c>
      <c r="F12" s="35" t="s">
        <v>3</v>
      </c>
      <c r="G12" s="35" t="s">
        <v>5</v>
      </c>
      <c r="H12" s="35" t="s">
        <v>6</v>
      </c>
      <c r="I12" s="59" t="s">
        <v>23</v>
      </c>
      <c r="J12" s="59" t="s">
        <v>25</v>
      </c>
      <c r="K12" s="34" t="s">
        <v>29</v>
      </c>
    </row>
    <row r="13" spans="1:11">
      <c r="A13" s="29" t="s">
        <v>66</v>
      </c>
      <c r="B13" s="30">
        <f>SUM(C13*E13)</f>
        <v>0</v>
      </c>
      <c r="C13" s="15">
        <v>27000</v>
      </c>
      <c r="D13" s="14" t="s">
        <v>9</v>
      </c>
      <c r="E13" s="16">
        <v>0</v>
      </c>
      <c r="F13" s="17">
        <v>46</v>
      </c>
      <c r="G13" s="17">
        <v>0.2</v>
      </c>
      <c r="H13" s="17">
        <v>15</v>
      </c>
      <c r="I13" s="61">
        <f>(E13*F13)*G13*H13</f>
        <v>0</v>
      </c>
      <c r="J13" s="67" t="e">
        <f>+(E13)*(G13*H13)/(B13/F13)</f>
        <v>#DIV/0!</v>
      </c>
      <c r="K13" s="39"/>
    </row>
    <row r="14" spans="1:11">
      <c r="A14" s="29" t="s">
        <v>73</v>
      </c>
      <c r="B14" s="30">
        <f t="shared" ref="B14:B16" si="3">SUM(C14*E14)</f>
        <v>0</v>
      </c>
      <c r="C14" s="15">
        <v>8200</v>
      </c>
      <c r="D14" s="14" t="s">
        <v>64</v>
      </c>
      <c r="E14" s="16">
        <v>0</v>
      </c>
      <c r="F14" s="17">
        <v>0</v>
      </c>
      <c r="G14" s="17">
        <v>0</v>
      </c>
      <c r="H14" s="17">
        <v>0</v>
      </c>
      <c r="I14" s="61">
        <f t="shared" ref="I14:I16" si="4">(E14*F14)*G14*H14</f>
        <v>0</v>
      </c>
      <c r="J14" s="67" t="e">
        <f t="shared" ref="J14:J16" si="5">+(E14)*(G14*H14)/(B14/F14)</f>
        <v>#DIV/0!</v>
      </c>
      <c r="K14" s="39"/>
    </row>
    <row r="15" spans="1:11">
      <c r="A15" s="29" t="s">
        <v>74</v>
      </c>
      <c r="B15" s="30">
        <f t="shared" si="3"/>
        <v>0</v>
      </c>
      <c r="C15" s="15">
        <v>38000</v>
      </c>
      <c r="D15" s="14" t="s">
        <v>65</v>
      </c>
      <c r="E15" s="16">
        <v>0</v>
      </c>
      <c r="F15" s="17">
        <v>0</v>
      </c>
      <c r="G15" s="17">
        <v>0</v>
      </c>
      <c r="H15" s="17">
        <v>0</v>
      </c>
      <c r="I15" s="61">
        <f t="shared" si="4"/>
        <v>0</v>
      </c>
      <c r="J15" s="67" t="e">
        <f t="shared" si="5"/>
        <v>#DIV/0!</v>
      </c>
      <c r="K15" s="39"/>
    </row>
    <row r="16" spans="1:11">
      <c r="A16" s="29" t="s">
        <v>75</v>
      </c>
      <c r="B16" s="30">
        <f t="shared" si="3"/>
        <v>0</v>
      </c>
      <c r="C16" s="15">
        <v>95000</v>
      </c>
      <c r="D16" s="14" t="s">
        <v>65</v>
      </c>
      <c r="E16" s="16">
        <v>0</v>
      </c>
      <c r="F16" s="17">
        <v>0</v>
      </c>
      <c r="G16" s="17">
        <v>0</v>
      </c>
      <c r="H16" s="17">
        <v>0</v>
      </c>
      <c r="I16" s="61">
        <f t="shared" si="4"/>
        <v>0</v>
      </c>
      <c r="J16" s="67" t="e">
        <f t="shared" si="5"/>
        <v>#DIV/0!</v>
      </c>
      <c r="K16" s="39"/>
    </row>
    <row r="17" spans="1:11">
      <c r="A17" s="19" t="s">
        <v>10</v>
      </c>
      <c r="B17" s="38">
        <f>SUM(B13:B16)</f>
        <v>0</v>
      </c>
      <c r="C17" s="38"/>
      <c r="D17" s="25"/>
      <c r="E17" s="26"/>
      <c r="F17" s="27"/>
      <c r="G17" s="27"/>
      <c r="H17" s="42"/>
      <c r="I17" s="60">
        <f>SUM(I13:I16)</f>
        <v>0</v>
      </c>
      <c r="J17" s="66"/>
      <c r="K17" s="25"/>
    </row>
    <row r="18" spans="1:11" ht="15.75" thickBot="1">
      <c r="A18" s="96"/>
      <c r="B18" s="97"/>
      <c r="C18" s="97"/>
      <c r="D18" s="96"/>
      <c r="E18" s="98"/>
      <c r="F18" s="99"/>
      <c r="G18" s="99"/>
      <c r="H18" s="99"/>
      <c r="I18" s="101"/>
      <c r="J18" s="102"/>
      <c r="K18" s="96"/>
    </row>
    <row r="19" spans="1:11" ht="21.75" thickBot="1">
      <c r="A19" s="43" t="s">
        <v>244</v>
      </c>
      <c r="B19" s="44"/>
      <c r="C19" s="44"/>
      <c r="D19" s="44"/>
      <c r="E19" s="44"/>
      <c r="F19" s="5"/>
      <c r="G19" s="5"/>
      <c r="H19" s="5"/>
      <c r="I19" s="58"/>
      <c r="J19" s="64"/>
      <c r="K19" s="45"/>
    </row>
    <row r="20" spans="1:11">
      <c r="A20" s="32" t="s">
        <v>35</v>
      </c>
      <c r="B20" s="33" t="s">
        <v>21</v>
      </c>
      <c r="C20" s="33" t="s">
        <v>22</v>
      </c>
      <c r="D20" s="34" t="s">
        <v>1</v>
      </c>
      <c r="E20" s="34" t="s">
        <v>4</v>
      </c>
      <c r="F20" s="35" t="s">
        <v>3</v>
      </c>
      <c r="G20" s="35" t="s">
        <v>5</v>
      </c>
      <c r="H20" s="35" t="s">
        <v>6</v>
      </c>
      <c r="I20" s="59" t="s">
        <v>23</v>
      </c>
      <c r="J20" s="59" t="s">
        <v>25</v>
      </c>
      <c r="K20" s="34" t="s">
        <v>29</v>
      </c>
    </row>
    <row r="21" spans="1:11">
      <c r="A21" s="32" t="s">
        <v>110</v>
      </c>
    </row>
    <row r="22" spans="1:11">
      <c r="A22" s="29" t="s">
        <v>127</v>
      </c>
      <c r="B22" s="15">
        <f>SUM(C22*E22)</f>
        <v>0</v>
      </c>
      <c r="C22" s="15">
        <v>45000</v>
      </c>
      <c r="D22" s="14" t="s">
        <v>67</v>
      </c>
      <c r="E22" s="16">
        <v>0</v>
      </c>
      <c r="F22" s="17">
        <v>235</v>
      </c>
      <c r="G22" s="17">
        <v>0.2</v>
      </c>
      <c r="H22" s="17">
        <v>12</v>
      </c>
      <c r="I22" s="61">
        <f>IF(OR(E23=0,E24=0),0,(E22*F22)*G22*H22)</f>
        <v>0</v>
      </c>
      <c r="J22" s="67" t="e">
        <f>+(E22)*(G22*H22)/(B22/F22)</f>
        <v>#DIV/0!</v>
      </c>
      <c r="K22" s="20"/>
    </row>
    <row r="23" spans="1:11">
      <c r="A23" s="29" t="s">
        <v>120</v>
      </c>
      <c r="B23" s="30">
        <f>SUM(C23*E23)</f>
        <v>0</v>
      </c>
      <c r="C23" s="15">
        <v>63000</v>
      </c>
      <c r="D23" s="14" t="s">
        <v>215</v>
      </c>
      <c r="E23" s="16">
        <v>0</v>
      </c>
      <c r="F23" s="17"/>
      <c r="G23" s="17"/>
      <c r="H23" s="17"/>
      <c r="I23" s="61">
        <f t="shared" ref="I23" si="6">(E23*F23)*G23*H23</f>
        <v>0</v>
      </c>
      <c r="J23" s="67" t="e">
        <f t="shared" ref="J23" si="7">+(E23)*(G23*H23)/(B23/F23)</f>
        <v>#DIV/0!</v>
      </c>
      <c r="K23" s="39"/>
    </row>
    <row r="24" spans="1:11">
      <c r="A24" s="29" t="s">
        <v>121</v>
      </c>
      <c r="B24" s="30">
        <f>SUM(C24*E24)</f>
        <v>0</v>
      </c>
      <c r="C24" s="15">
        <v>4200</v>
      </c>
      <c r="D24" s="14" t="s">
        <v>216</v>
      </c>
      <c r="E24" s="16">
        <v>0</v>
      </c>
      <c r="F24" s="17"/>
      <c r="G24" s="17"/>
      <c r="H24" s="17"/>
      <c r="I24" s="61">
        <f t="shared" ref="I24:I34" si="8">(E24*F24)*G24*H24</f>
        <v>0</v>
      </c>
      <c r="J24" s="67" t="e">
        <f t="shared" ref="J24:J34" si="9">+(E24)*(G24*H24)/(B24/F24)</f>
        <v>#DIV/0!</v>
      </c>
      <c r="K24" s="39"/>
    </row>
    <row r="25" spans="1:11">
      <c r="A25" s="29" t="s">
        <v>122</v>
      </c>
      <c r="B25" s="30">
        <f t="shared" ref="B25:B29" si="10">SUM(C25*E25)</f>
        <v>0</v>
      </c>
      <c r="C25" s="15">
        <v>21000</v>
      </c>
      <c r="D25" s="14" t="s">
        <v>20</v>
      </c>
      <c r="E25" s="16">
        <v>0</v>
      </c>
      <c r="F25" s="17"/>
      <c r="G25" s="17"/>
      <c r="H25" s="17"/>
      <c r="I25" s="61">
        <f t="shared" si="8"/>
        <v>0</v>
      </c>
      <c r="J25" s="67" t="e">
        <f t="shared" si="9"/>
        <v>#DIV/0!</v>
      </c>
      <c r="K25" s="29"/>
    </row>
    <row r="26" spans="1:11">
      <c r="A26" s="32" t="s">
        <v>111</v>
      </c>
      <c r="B26" s="33"/>
      <c r="C26" s="33"/>
      <c r="D26" s="34"/>
      <c r="E26" s="34"/>
      <c r="F26" s="35"/>
      <c r="G26" s="35"/>
      <c r="H26" s="35"/>
      <c r="I26" s="59"/>
      <c r="J26" s="65"/>
      <c r="K26" s="34"/>
    </row>
    <row r="27" spans="1:11">
      <c r="A27" s="29" t="s">
        <v>128</v>
      </c>
      <c r="B27" s="30">
        <f t="shared" si="10"/>
        <v>0</v>
      </c>
      <c r="C27" s="15">
        <v>62000</v>
      </c>
      <c r="D27" s="14" t="s">
        <v>67</v>
      </c>
      <c r="E27" s="16">
        <v>0</v>
      </c>
      <c r="F27" s="17">
        <v>235</v>
      </c>
      <c r="G27" s="17">
        <v>0.2</v>
      </c>
      <c r="H27" s="17">
        <v>12</v>
      </c>
      <c r="I27" s="61">
        <f>IF(OR(E28=0,E29=0),0,(E27*F27)*G27*H27)</f>
        <v>0</v>
      </c>
      <c r="J27" s="67" t="e">
        <f t="shared" si="9"/>
        <v>#DIV/0!</v>
      </c>
      <c r="K27" s="20"/>
    </row>
    <row r="28" spans="1:11">
      <c r="A28" s="29" t="s">
        <v>123</v>
      </c>
      <c r="B28" s="30">
        <f t="shared" si="10"/>
        <v>0</v>
      </c>
      <c r="C28" s="15">
        <v>63000</v>
      </c>
      <c r="D28" s="14" t="s">
        <v>215</v>
      </c>
      <c r="E28" s="16">
        <v>0</v>
      </c>
      <c r="F28" s="17"/>
      <c r="G28" s="17"/>
      <c r="H28" s="17"/>
      <c r="I28" s="61">
        <f t="shared" ref="I28:I29" si="11">(E28*F28)*G28*H28</f>
        <v>0</v>
      </c>
      <c r="J28" s="67"/>
      <c r="K28" s="39"/>
    </row>
    <row r="29" spans="1:11">
      <c r="A29" s="29" t="s">
        <v>124</v>
      </c>
      <c r="B29" s="30">
        <f t="shared" si="10"/>
        <v>0</v>
      </c>
      <c r="C29" s="15">
        <v>4200</v>
      </c>
      <c r="D29" s="14" t="s">
        <v>216</v>
      </c>
      <c r="E29" s="16">
        <v>0</v>
      </c>
      <c r="F29" s="17"/>
      <c r="G29" s="17"/>
      <c r="H29" s="17"/>
      <c r="I29" s="61">
        <f t="shared" si="11"/>
        <v>0</v>
      </c>
      <c r="J29" s="67" t="e">
        <f t="shared" si="9"/>
        <v>#DIV/0!</v>
      </c>
      <c r="K29" s="29"/>
    </row>
    <row r="30" spans="1:11">
      <c r="A30" s="32" t="s">
        <v>112</v>
      </c>
      <c r="B30" s="33"/>
      <c r="C30" s="33"/>
      <c r="D30" s="34"/>
      <c r="E30" s="34"/>
      <c r="F30" s="35"/>
      <c r="G30" s="35"/>
      <c r="H30" s="35"/>
      <c r="I30" s="59"/>
      <c r="J30" s="65"/>
      <c r="K30" s="34"/>
    </row>
    <row r="31" spans="1:11">
      <c r="A31" s="29" t="s">
        <v>129</v>
      </c>
      <c r="B31" s="30">
        <f>SUM(C31*E31)</f>
        <v>0</v>
      </c>
      <c r="C31" s="15">
        <v>62000</v>
      </c>
      <c r="D31" s="14" t="s">
        <v>67</v>
      </c>
      <c r="E31" s="16">
        <v>0</v>
      </c>
      <c r="F31" s="17">
        <v>235</v>
      </c>
      <c r="G31" s="17">
        <v>0.2</v>
      </c>
      <c r="H31" s="17">
        <v>12</v>
      </c>
      <c r="I31" s="61">
        <f>IF(OR(E32=0,E33=0),0,(E31*F31)*G31*H31)</f>
        <v>0</v>
      </c>
      <c r="J31" s="67" t="e">
        <f t="shared" si="9"/>
        <v>#DIV/0!</v>
      </c>
      <c r="K31" s="39"/>
    </row>
    <row r="32" spans="1:11">
      <c r="A32" s="29" t="s">
        <v>125</v>
      </c>
      <c r="B32" s="30">
        <f>SUM(C32*E32)</f>
        <v>0</v>
      </c>
      <c r="C32" s="15">
        <v>63000</v>
      </c>
      <c r="D32" s="14" t="s">
        <v>81</v>
      </c>
      <c r="E32" s="16">
        <v>0</v>
      </c>
      <c r="F32" s="17"/>
      <c r="G32" s="17"/>
      <c r="H32" s="17"/>
      <c r="I32" s="61">
        <f t="shared" si="8"/>
        <v>0</v>
      </c>
      <c r="J32" s="67" t="e">
        <f t="shared" si="9"/>
        <v>#DIV/0!</v>
      </c>
      <c r="K32" s="39"/>
    </row>
    <row r="33" spans="1:11">
      <c r="A33" s="29" t="s">
        <v>126</v>
      </c>
      <c r="B33" s="30">
        <f>SUM(C33*E33)</f>
        <v>0</v>
      </c>
      <c r="C33" s="15">
        <v>4200</v>
      </c>
      <c r="D33" s="14" t="s">
        <v>216</v>
      </c>
      <c r="E33" s="16">
        <v>0</v>
      </c>
      <c r="F33" s="17"/>
      <c r="G33" s="17"/>
      <c r="H33" s="17"/>
      <c r="I33" s="61">
        <f t="shared" si="8"/>
        <v>0</v>
      </c>
      <c r="J33" s="67"/>
      <c r="K33" s="39"/>
    </row>
    <row r="34" spans="1:11">
      <c r="A34" s="39" t="s">
        <v>33</v>
      </c>
      <c r="B34" s="55">
        <f t="shared" ref="B34" si="12">SUM(C34*E34)</f>
        <v>0</v>
      </c>
      <c r="C34" s="21">
        <v>42000</v>
      </c>
      <c r="D34" s="20" t="s">
        <v>76</v>
      </c>
      <c r="E34" s="22">
        <v>0</v>
      </c>
      <c r="F34" s="23"/>
      <c r="G34" s="23"/>
      <c r="H34" s="23"/>
      <c r="I34" s="62">
        <f t="shared" si="8"/>
        <v>0</v>
      </c>
      <c r="J34" s="68" t="e">
        <f t="shared" si="9"/>
        <v>#DIV/0!</v>
      </c>
      <c r="K34" s="39"/>
    </row>
    <row r="35" spans="1:11">
      <c r="A35" s="19" t="s">
        <v>10</v>
      </c>
      <c r="B35" s="38">
        <f>SUM(B22:B34)</f>
        <v>0</v>
      </c>
      <c r="C35" s="38"/>
      <c r="D35" s="25"/>
      <c r="E35" s="26"/>
      <c r="F35" s="27"/>
      <c r="G35" s="27"/>
      <c r="H35" s="42"/>
      <c r="I35" s="60">
        <f>SUM(I22:I34)</f>
        <v>0</v>
      </c>
      <c r="J35" s="66"/>
      <c r="K35" s="19"/>
    </row>
    <row r="36" spans="1:11" ht="15.75" thickBot="1">
      <c r="A36" s="96"/>
      <c r="B36" s="97"/>
      <c r="C36" s="97"/>
      <c r="D36" s="96"/>
      <c r="E36" s="98"/>
      <c r="F36" s="99"/>
      <c r="G36" s="99"/>
      <c r="H36" s="99"/>
      <c r="I36" s="101"/>
      <c r="J36" s="102"/>
      <c r="K36" s="96"/>
    </row>
    <row r="37" spans="1:11" ht="21.75" thickBot="1">
      <c r="A37" s="43" t="s">
        <v>245</v>
      </c>
      <c r="B37" s="44"/>
      <c r="C37" s="44"/>
      <c r="D37" s="44"/>
      <c r="E37" s="44"/>
      <c r="F37" s="5"/>
      <c r="G37" s="5"/>
      <c r="H37" s="5"/>
      <c r="I37" s="58"/>
      <c r="J37" s="64"/>
      <c r="K37" s="45"/>
    </row>
    <row r="38" spans="1:11" ht="15" customHeight="1">
      <c r="A38" s="13" t="s">
        <v>34</v>
      </c>
      <c r="B38" s="33" t="s">
        <v>21</v>
      </c>
      <c r="C38" s="33" t="s">
        <v>22</v>
      </c>
      <c r="D38" s="4" t="s">
        <v>1</v>
      </c>
      <c r="E38" s="34" t="s">
        <v>4</v>
      </c>
      <c r="F38" s="6" t="s">
        <v>3</v>
      </c>
      <c r="G38" s="6" t="s">
        <v>5</v>
      </c>
      <c r="H38" s="6" t="s">
        <v>6</v>
      </c>
      <c r="I38" s="59" t="s">
        <v>23</v>
      </c>
      <c r="J38" s="65"/>
      <c r="K38" s="4"/>
    </row>
    <row r="39" spans="1:11">
      <c r="A39" s="14" t="s">
        <v>77</v>
      </c>
      <c r="B39" s="30">
        <f>SUM(C39*E39)</f>
        <v>0</v>
      </c>
      <c r="C39" s="15">
        <v>1170</v>
      </c>
      <c r="D39" s="14" t="s">
        <v>78</v>
      </c>
      <c r="E39" s="16">
        <v>0</v>
      </c>
      <c r="F39" s="17">
        <v>18</v>
      </c>
      <c r="G39" s="17">
        <v>0.16</v>
      </c>
      <c r="H39" s="17">
        <v>10</v>
      </c>
      <c r="I39" s="61">
        <f>(E39*F39)*G39*H39</f>
        <v>0</v>
      </c>
      <c r="J39" s="67" t="e">
        <f>+(E39)*(G39*H39)/(B39/F39)</f>
        <v>#DIV/0!</v>
      </c>
      <c r="K39" s="14"/>
    </row>
    <row r="40" spans="1:11">
      <c r="A40" s="19" t="s">
        <v>10</v>
      </c>
      <c r="B40" s="38">
        <f>SUM(B39)</f>
        <v>0</v>
      </c>
      <c r="C40" s="38"/>
      <c r="D40" s="25"/>
      <c r="E40" s="26"/>
      <c r="F40" s="27"/>
      <c r="G40" s="27"/>
      <c r="H40" s="42"/>
      <c r="I40" s="60">
        <f>SUM(I39)</f>
        <v>0</v>
      </c>
      <c r="J40" s="66"/>
      <c r="K40" s="19"/>
    </row>
    <row r="41" spans="1:11" ht="15.75" thickBot="1">
      <c r="B41" s="3"/>
      <c r="C41" s="3"/>
    </row>
    <row r="42" spans="1:11" ht="21.75" thickBot="1">
      <c r="A42" s="43" t="s">
        <v>246</v>
      </c>
      <c r="B42" s="44"/>
      <c r="C42" s="44"/>
      <c r="D42" s="44"/>
      <c r="E42" s="44"/>
      <c r="F42" s="5"/>
      <c r="G42" s="5"/>
      <c r="H42" s="5"/>
      <c r="I42" s="58"/>
      <c r="J42" s="64"/>
      <c r="K42" s="45"/>
    </row>
    <row r="43" spans="1:11">
      <c r="A43" s="32" t="s">
        <v>36</v>
      </c>
      <c r="B43" s="33" t="s">
        <v>21</v>
      </c>
      <c r="C43" s="33" t="s">
        <v>22</v>
      </c>
      <c r="D43" s="34" t="s">
        <v>1</v>
      </c>
      <c r="E43" s="34" t="s">
        <v>4</v>
      </c>
      <c r="F43" s="35" t="s">
        <v>3</v>
      </c>
      <c r="G43" s="35" t="s">
        <v>5</v>
      </c>
      <c r="H43" s="35" t="s">
        <v>6</v>
      </c>
      <c r="I43" s="59" t="s">
        <v>23</v>
      </c>
      <c r="J43" s="65"/>
      <c r="K43" s="34"/>
    </row>
    <row r="44" spans="1:11">
      <c r="A44" s="14" t="s">
        <v>79</v>
      </c>
      <c r="B44" s="30">
        <f>SUM(C44*E44)</f>
        <v>0</v>
      </c>
      <c r="C44" s="15">
        <v>22500</v>
      </c>
      <c r="D44" s="14" t="s">
        <v>90</v>
      </c>
      <c r="E44" s="16">
        <v>0</v>
      </c>
      <c r="F44" s="17"/>
      <c r="G44" s="17"/>
      <c r="H44" s="17"/>
      <c r="I44" s="61">
        <f>(E44*F44)*G44*H44</f>
        <v>0</v>
      </c>
      <c r="J44" s="67" t="e">
        <f>+(G44*H44)/(B44/F44)</f>
        <v>#DIV/0!</v>
      </c>
      <c r="K44" s="14"/>
    </row>
    <row r="45" spans="1:11">
      <c r="A45" s="14" t="s">
        <v>80</v>
      </c>
      <c r="B45" s="30">
        <f>SUM(C45*E45)</f>
        <v>0</v>
      </c>
      <c r="C45" s="21">
        <v>4500</v>
      </c>
      <c r="D45" s="20" t="s">
        <v>62</v>
      </c>
      <c r="E45" s="22">
        <v>0</v>
      </c>
      <c r="F45" s="17">
        <v>0.8</v>
      </c>
      <c r="G45" s="17">
        <v>0.2</v>
      </c>
      <c r="H45" s="17">
        <v>20</v>
      </c>
      <c r="I45" s="61">
        <f>IF(E44=0,0,(E45*F45)*G45*H45)</f>
        <v>0</v>
      </c>
      <c r="J45" s="67" t="e">
        <f>+(G45*H45)/(B45/F45)</f>
        <v>#DIV/0!</v>
      </c>
      <c r="K45" s="20"/>
    </row>
    <row r="46" spans="1:11">
      <c r="A46" s="19" t="s">
        <v>10</v>
      </c>
      <c r="B46" s="38">
        <f>SUM(B44:B45)</f>
        <v>0</v>
      </c>
      <c r="C46" s="38"/>
      <c r="D46" s="25"/>
      <c r="E46" s="26"/>
      <c r="F46" s="27"/>
      <c r="G46" s="27"/>
      <c r="H46" s="42"/>
      <c r="I46" s="60">
        <f>SUM(I44:I45)</f>
        <v>0</v>
      </c>
      <c r="J46" s="66"/>
      <c r="K46" s="19"/>
    </row>
    <row r="47" spans="1:11" ht="15.75" thickBot="1">
      <c r="B47" s="3"/>
      <c r="C47" s="3"/>
    </row>
    <row r="48" spans="1:11" ht="21.75" thickBot="1">
      <c r="A48" s="43" t="s">
        <v>247</v>
      </c>
      <c r="B48" s="44"/>
      <c r="C48" s="44"/>
      <c r="D48" s="44"/>
      <c r="E48" s="44"/>
      <c r="F48" s="5"/>
      <c r="G48" s="5"/>
      <c r="H48" s="5"/>
      <c r="I48" s="58"/>
      <c r="J48" s="64"/>
      <c r="K48" s="45"/>
    </row>
    <row r="49" spans="1:11">
      <c r="A49" s="32" t="s">
        <v>34</v>
      </c>
      <c r="B49" s="33" t="s">
        <v>21</v>
      </c>
      <c r="C49" s="33" t="s">
        <v>22</v>
      </c>
      <c r="D49" s="34" t="s">
        <v>1</v>
      </c>
      <c r="E49" s="34" t="s">
        <v>4</v>
      </c>
      <c r="F49" s="35" t="s">
        <v>3</v>
      </c>
      <c r="G49" s="35" t="s">
        <v>5</v>
      </c>
      <c r="H49" s="35" t="s">
        <v>6</v>
      </c>
      <c r="I49" s="59" t="s">
        <v>23</v>
      </c>
      <c r="J49" s="65"/>
      <c r="K49" s="34"/>
    </row>
    <row r="50" spans="1:11">
      <c r="A50" s="32" t="s">
        <v>110</v>
      </c>
    </row>
    <row r="51" spans="1:11">
      <c r="A51" s="14" t="s">
        <v>113</v>
      </c>
      <c r="B51" s="15">
        <f>SUM(C51*E51)</f>
        <v>0</v>
      </c>
      <c r="C51" s="15">
        <v>420000</v>
      </c>
      <c r="D51" s="14" t="s">
        <v>91</v>
      </c>
      <c r="E51" s="16">
        <v>0</v>
      </c>
      <c r="F51" s="17">
        <v>2125</v>
      </c>
      <c r="G51" s="17">
        <v>0.16</v>
      </c>
      <c r="H51" s="17">
        <v>10</v>
      </c>
      <c r="I51" s="61">
        <f>(E51*F51)*G51*H51</f>
        <v>0</v>
      </c>
      <c r="J51" s="67" t="e">
        <f>+(E51)*(G51*H51)/(B51/F51)</f>
        <v>#DIV/0!</v>
      </c>
      <c r="K51" s="14"/>
    </row>
    <row r="52" spans="1:11">
      <c r="A52" s="32" t="s">
        <v>111</v>
      </c>
      <c r="B52" s="33"/>
      <c r="C52" s="33"/>
      <c r="D52" s="34"/>
      <c r="E52" s="34"/>
      <c r="F52" s="35"/>
      <c r="G52" s="35"/>
      <c r="H52" s="35"/>
      <c r="I52" s="59"/>
      <c r="J52" s="65"/>
      <c r="K52" s="34"/>
    </row>
    <row r="53" spans="1:11">
      <c r="A53" s="14" t="s">
        <v>114</v>
      </c>
      <c r="B53" s="30">
        <f t="shared" ref="B53:B57" si="13">SUM(C53*E53)</f>
        <v>0</v>
      </c>
      <c r="C53" s="15">
        <v>400000</v>
      </c>
      <c r="D53" s="14" t="s">
        <v>2</v>
      </c>
      <c r="E53" s="16">
        <v>0</v>
      </c>
      <c r="F53" s="17">
        <v>2125</v>
      </c>
      <c r="G53" s="17">
        <v>0.16</v>
      </c>
      <c r="H53" s="17">
        <v>10</v>
      </c>
      <c r="I53" s="61">
        <f>IF(OR(E54=0,E55=0),0,(E53*F53)*G53*H53)</f>
        <v>0</v>
      </c>
      <c r="J53" s="67" t="e">
        <f t="shared" ref="J53:J57" si="14">+(E53)*(G53*H53)/(B53/F53)</f>
        <v>#DIV/0!</v>
      </c>
      <c r="K53" s="14"/>
    </row>
    <row r="54" spans="1:11">
      <c r="A54" s="14" t="s">
        <v>115</v>
      </c>
      <c r="B54" s="30">
        <f t="shared" si="13"/>
        <v>0</v>
      </c>
      <c r="C54" s="15">
        <v>245000</v>
      </c>
      <c r="D54" s="14" t="s">
        <v>12</v>
      </c>
      <c r="E54" s="16">
        <v>0</v>
      </c>
      <c r="F54" s="17"/>
      <c r="G54" s="17"/>
      <c r="H54" s="17"/>
      <c r="I54" s="61">
        <f t="shared" ref="I54:I57" si="15">(E54*F54)*G54*H54</f>
        <v>0</v>
      </c>
      <c r="J54" s="67" t="e">
        <f t="shared" si="14"/>
        <v>#DIV/0!</v>
      </c>
      <c r="K54" s="14"/>
    </row>
    <row r="55" spans="1:11">
      <c r="A55" s="14" t="s">
        <v>116</v>
      </c>
      <c r="B55" s="30">
        <f t="shared" si="13"/>
        <v>0</v>
      </c>
      <c r="C55" s="15">
        <v>16000</v>
      </c>
      <c r="D55" s="14" t="s">
        <v>218</v>
      </c>
      <c r="E55" s="16">
        <v>0</v>
      </c>
      <c r="F55" s="17"/>
      <c r="G55" s="17"/>
      <c r="H55" s="17"/>
      <c r="I55" s="61">
        <f t="shared" si="15"/>
        <v>0</v>
      </c>
      <c r="J55" s="67" t="e">
        <f t="shared" si="14"/>
        <v>#DIV/0!</v>
      </c>
      <c r="K55" s="14"/>
    </row>
    <row r="56" spans="1:11">
      <c r="A56" s="32" t="s">
        <v>112</v>
      </c>
      <c r="B56" s="33"/>
      <c r="C56" s="33"/>
      <c r="D56" s="34"/>
      <c r="E56" s="34"/>
      <c r="F56" s="35"/>
      <c r="G56" s="35"/>
      <c r="H56" s="35"/>
      <c r="I56" s="59"/>
      <c r="J56" s="65"/>
      <c r="K56" s="34"/>
    </row>
    <row r="57" spans="1:11">
      <c r="A57" s="14" t="s">
        <v>117</v>
      </c>
      <c r="B57" s="30">
        <f t="shared" si="13"/>
        <v>0</v>
      </c>
      <c r="C57" s="15">
        <v>475000</v>
      </c>
      <c r="D57" s="14" t="s">
        <v>93</v>
      </c>
      <c r="E57" s="16">
        <v>0</v>
      </c>
      <c r="F57" s="17">
        <v>2125</v>
      </c>
      <c r="G57" s="17">
        <v>0.16</v>
      </c>
      <c r="H57" s="17">
        <v>10</v>
      </c>
      <c r="I57" s="61">
        <f t="shared" si="15"/>
        <v>0</v>
      </c>
      <c r="J57" s="67" t="e">
        <f t="shared" si="14"/>
        <v>#DIV/0!</v>
      </c>
      <c r="K57" s="14"/>
    </row>
    <row r="58" spans="1:11">
      <c r="A58" s="32" t="s">
        <v>130</v>
      </c>
      <c r="B58" s="33"/>
      <c r="C58" s="33"/>
      <c r="D58" s="34"/>
      <c r="E58" s="34"/>
      <c r="F58" s="35"/>
      <c r="G58" s="35"/>
      <c r="H58" s="35"/>
      <c r="I58" s="59"/>
      <c r="J58" s="65"/>
      <c r="K58" s="34"/>
    </row>
    <row r="59" spans="1:11">
      <c r="A59" s="14" t="s">
        <v>118</v>
      </c>
      <c r="B59" s="30">
        <f>SUM(C59*E59)</f>
        <v>0</v>
      </c>
      <c r="C59" s="15">
        <v>160000</v>
      </c>
      <c r="D59" s="14" t="s">
        <v>92</v>
      </c>
      <c r="E59" s="16">
        <v>0</v>
      </c>
      <c r="F59" s="17"/>
      <c r="G59" s="17"/>
      <c r="H59" s="17"/>
      <c r="I59" s="61">
        <f>(E59*F59)*G59*H59</f>
        <v>0</v>
      </c>
      <c r="J59" s="67" t="e">
        <f>+(E59)*(G59*H59)/(B59/F59)</f>
        <v>#DIV/0!</v>
      </c>
      <c r="K59" s="14"/>
    </row>
    <row r="60" spans="1:11">
      <c r="A60" s="14" t="s">
        <v>119</v>
      </c>
      <c r="B60" s="30">
        <f>SUM(C60*E60)</f>
        <v>0</v>
      </c>
      <c r="C60" s="15">
        <v>5000</v>
      </c>
      <c r="D60" s="14" t="s">
        <v>217</v>
      </c>
      <c r="E60" s="16">
        <v>0</v>
      </c>
      <c r="F60" s="17"/>
      <c r="G60" s="17"/>
      <c r="H60" s="17"/>
      <c r="I60" s="61">
        <f>(E60*F60)*G60*H60</f>
        <v>0</v>
      </c>
      <c r="J60" s="67" t="e">
        <f>+(E60)*(G60*H60)/(B60/F60)</f>
        <v>#DIV/0!</v>
      </c>
      <c r="K60" s="14"/>
    </row>
    <row r="61" spans="1:11">
      <c r="A61" s="19" t="s">
        <v>10</v>
      </c>
      <c r="B61" s="38">
        <f>SUM(B51:B57)</f>
        <v>0</v>
      </c>
      <c r="C61" s="38"/>
      <c r="D61" s="25"/>
      <c r="E61" s="26"/>
      <c r="F61" s="27"/>
      <c r="G61" s="27"/>
      <c r="H61" s="42"/>
      <c r="I61" s="60">
        <f>SUM(I51:I60)</f>
        <v>0</v>
      </c>
      <c r="J61" s="66"/>
      <c r="K61" s="19"/>
    </row>
    <row r="62" spans="1:11" ht="15.75" thickBot="1">
      <c r="A62" s="96"/>
      <c r="B62" s="97"/>
      <c r="C62" s="97"/>
      <c r="D62" s="96"/>
      <c r="E62" s="98"/>
      <c r="F62" s="99"/>
      <c r="G62" s="99"/>
      <c r="H62" s="99"/>
      <c r="I62" s="101"/>
      <c r="J62" s="102"/>
      <c r="K62" s="96"/>
    </row>
    <row r="63" spans="1:11" ht="21.75" thickBot="1">
      <c r="A63" s="43" t="s">
        <v>82</v>
      </c>
      <c r="B63" s="44"/>
      <c r="C63" s="44"/>
      <c r="D63" s="44"/>
      <c r="E63" s="44"/>
      <c r="F63" s="5"/>
      <c r="G63" s="5"/>
      <c r="H63" s="5"/>
      <c r="I63" s="58"/>
      <c r="J63" s="64"/>
      <c r="K63" s="45"/>
    </row>
    <row r="64" spans="1:11">
      <c r="A64" s="32" t="s">
        <v>36</v>
      </c>
      <c r="B64" s="33" t="s">
        <v>21</v>
      </c>
      <c r="C64" s="33" t="s">
        <v>22</v>
      </c>
      <c r="D64" s="34" t="s">
        <v>1</v>
      </c>
      <c r="E64" s="34" t="s">
        <v>4</v>
      </c>
      <c r="F64" s="35" t="s">
        <v>3</v>
      </c>
      <c r="G64" s="35" t="s">
        <v>5</v>
      </c>
      <c r="H64" s="35" t="s">
        <v>6</v>
      </c>
      <c r="I64" s="59" t="s">
        <v>23</v>
      </c>
      <c r="J64" s="65"/>
      <c r="K64" s="34"/>
    </row>
    <row r="65" spans="1:11">
      <c r="A65" s="14" t="s">
        <v>83</v>
      </c>
      <c r="B65" s="30">
        <f>SUM(C65*E65)</f>
        <v>0</v>
      </c>
      <c r="C65" s="21">
        <v>1320000</v>
      </c>
      <c r="D65" s="20" t="s">
        <v>89</v>
      </c>
      <c r="E65" s="22">
        <v>0</v>
      </c>
      <c r="F65" s="23">
        <v>2125</v>
      </c>
      <c r="G65" s="23">
        <v>0.59</v>
      </c>
      <c r="H65" s="23">
        <v>15</v>
      </c>
      <c r="I65" s="62">
        <f>(E65*F65)*G65*H65</f>
        <v>0</v>
      </c>
      <c r="J65" s="68" t="e">
        <f>+(G65*H65)/(B65/F65)</f>
        <v>#DIV/0!</v>
      </c>
      <c r="K65" s="20"/>
    </row>
    <row r="66" spans="1:11">
      <c r="A66" s="19" t="s">
        <v>10</v>
      </c>
      <c r="B66" s="38">
        <f>SUM(B65)</f>
        <v>0</v>
      </c>
      <c r="C66" s="38"/>
      <c r="D66" s="25"/>
      <c r="E66" s="26"/>
      <c r="F66" s="27"/>
      <c r="G66" s="27"/>
      <c r="H66" s="42"/>
      <c r="I66" s="60">
        <f>SUM(I65)</f>
        <v>0</v>
      </c>
      <c r="J66" s="66"/>
      <c r="K66" s="19"/>
    </row>
    <row r="67" spans="1:11" ht="15.75" thickBot="1">
      <c r="B67" s="3"/>
      <c r="C67" s="3"/>
    </row>
    <row r="68" spans="1:11" ht="21.75" thickBot="1">
      <c r="A68" s="144" t="s">
        <v>248</v>
      </c>
      <c r="B68" s="145"/>
      <c r="C68" s="145"/>
      <c r="D68" s="145"/>
      <c r="E68" s="145"/>
      <c r="F68" s="146"/>
      <c r="G68" s="146"/>
      <c r="H68" s="146"/>
      <c r="I68" s="147"/>
      <c r="J68" s="148"/>
      <c r="K68" s="45"/>
    </row>
    <row r="69" spans="1:11">
      <c r="A69" s="131" t="s">
        <v>36</v>
      </c>
      <c r="B69" s="132" t="s">
        <v>21</v>
      </c>
      <c r="C69" s="132" t="s">
        <v>22</v>
      </c>
      <c r="D69" s="133" t="s">
        <v>1</v>
      </c>
      <c r="E69" s="133" t="s">
        <v>4</v>
      </c>
      <c r="F69" s="134" t="s">
        <v>3</v>
      </c>
      <c r="G69" s="134" t="s">
        <v>5</v>
      </c>
      <c r="H69" s="134" t="s">
        <v>6</v>
      </c>
      <c r="I69" s="149" t="s">
        <v>23</v>
      </c>
      <c r="J69" s="150"/>
      <c r="K69" s="34"/>
    </row>
    <row r="70" spans="1:11">
      <c r="A70" s="14" t="s">
        <v>84</v>
      </c>
      <c r="B70" s="15">
        <f>SUM(C70*E70)</f>
        <v>0</v>
      </c>
      <c r="C70" s="15">
        <v>700</v>
      </c>
      <c r="D70" s="14" t="s">
        <v>221</v>
      </c>
      <c r="E70" s="16">
        <v>0</v>
      </c>
      <c r="F70" s="17">
        <v>1</v>
      </c>
      <c r="G70" s="17">
        <v>0.27</v>
      </c>
      <c r="H70" s="17">
        <v>10</v>
      </c>
      <c r="I70" s="61">
        <f>IF(AND(E72=0,E73=0),0,(E70*F70)*G70*H70)</f>
        <v>0</v>
      </c>
      <c r="J70" s="67" t="e">
        <f>+(G70*H70)/(B70/F70)</f>
        <v>#DIV/0!</v>
      </c>
      <c r="K70" s="143"/>
    </row>
    <row r="71" spans="1:11">
      <c r="A71" s="32" t="s">
        <v>130</v>
      </c>
      <c r="B71" s="33"/>
      <c r="C71" s="33"/>
      <c r="D71" s="34"/>
      <c r="E71" s="34"/>
      <c r="F71" s="35"/>
      <c r="G71" s="35"/>
      <c r="H71" s="35"/>
      <c r="I71" s="59"/>
      <c r="J71" s="65"/>
      <c r="K71" s="34"/>
    </row>
    <row r="72" spans="1:11">
      <c r="A72" s="14" t="s">
        <v>85</v>
      </c>
      <c r="B72" s="30">
        <f t="shared" ref="B72:B73" si="16">SUM(C72*E72)</f>
        <v>0</v>
      </c>
      <c r="C72" s="21">
        <v>180000</v>
      </c>
      <c r="D72" s="20" t="s">
        <v>88</v>
      </c>
      <c r="E72" s="22">
        <v>0</v>
      </c>
      <c r="F72" s="23"/>
      <c r="G72" s="23"/>
      <c r="H72" s="23"/>
      <c r="I72" s="62">
        <f t="shared" ref="I72:I73" si="17">(E72*F72)*G72*H72</f>
        <v>0</v>
      </c>
      <c r="J72" s="68" t="e">
        <f>+(G72*H72)/(B72/F72)</f>
        <v>#DIV/0!</v>
      </c>
      <c r="K72" s="20"/>
    </row>
    <row r="73" spans="1:11">
      <c r="A73" s="14" t="s">
        <v>86</v>
      </c>
      <c r="B73" s="30">
        <f t="shared" si="16"/>
        <v>0</v>
      </c>
      <c r="C73" s="21">
        <v>118000</v>
      </c>
      <c r="D73" s="20" t="s">
        <v>87</v>
      </c>
      <c r="E73" s="22">
        <v>0</v>
      </c>
      <c r="F73" s="23"/>
      <c r="G73" s="23"/>
      <c r="H73" s="23"/>
      <c r="I73" s="62">
        <f t="shared" si="17"/>
        <v>0</v>
      </c>
      <c r="J73" s="68" t="e">
        <f>+(G73*H73)/(B73/F73)</f>
        <v>#DIV/0!</v>
      </c>
      <c r="K73" s="20"/>
    </row>
    <row r="74" spans="1:11">
      <c r="A74" s="19" t="s">
        <v>10</v>
      </c>
      <c r="B74" s="38">
        <f>SUM(B70:B73)</f>
        <v>0</v>
      </c>
      <c r="C74" s="38"/>
      <c r="D74" s="25"/>
      <c r="E74" s="26"/>
      <c r="F74" s="27"/>
      <c r="G74" s="27"/>
      <c r="H74" s="42"/>
      <c r="I74" s="60">
        <f>SUM(I70)</f>
        <v>0</v>
      </c>
      <c r="J74" s="66"/>
      <c r="K74" s="19"/>
    </row>
    <row r="75" spans="1:11">
      <c r="B75" s="3"/>
      <c r="C75" s="3"/>
    </row>
    <row r="76" spans="1:11">
      <c r="A76" s="82" t="s">
        <v>24</v>
      </c>
      <c r="B76" s="69">
        <f>SUM(I9,I17,I35,I40,I46,I61,I66,I74)</f>
        <v>0</v>
      </c>
      <c r="C76" s="1"/>
      <c r="D76" s="2"/>
      <c r="E76" s="2"/>
      <c r="F76" s="2"/>
      <c r="G76" s="2"/>
      <c r="H76" s="2"/>
      <c r="I76" s="2"/>
      <c r="J76" s="2"/>
      <c r="K76" s="2"/>
    </row>
    <row r="77" spans="1:11" ht="15.75" thickBot="1">
      <c r="A77" s="52" t="s">
        <v>11</v>
      </c>
      <c r="B77" s="69">
        <f>SUM(B9,B17,B35,B40,B46,B61,B66,B74)</f>
        <v>0</v>
      </c>
      <c r="C77" s="1"/>
      <c r="D77" s="83"/>
      <c r="E77" s="83"/>
      <c r="F77" s="83"/>
      <c r="G77" s="83"/>
      <c r="H77" s="83"/>
      <c r="I77" s="83"/>
      <c r="J77" s="83"/>
      <c r="K77" s="83"/>
    </row>
    <row r="78" spans="1:11" ht="15.75" hidden="1" thickBot="1">
      <c r="A78" s="84" t="s">
        <v>31</v>
      </c>
      <c r="B78" s="72">
        <f>IFERROR(B76/B77,0)</f>
        <v>0</v>
      </c>
      <c r="C78" s="1"/>
      <c r="D78" s="1"/>
      <c r="E78" s="1"/>
      <c r="F78" s="1"/>
      <c r="G78" s="1"/>
      <c r="H78" s="1"/>
      <c r="I78" s="1"/>
      <c r="J78" s="1"/>
      <c r="K78" s="1"/>
    </row>
    <row r="79" spans="1:11" ht="15.75" thickBot="1">
      <c r="A79" s="84" t="s">
        <v>30</v>
      </c>
      <c r="B79" s="72">
        <f>+B78*1000</f>
        <v>0</v>
      </c>
      <c r="C79" s="1"/>
      <c r="D79" s="1"/>
      <c r="E79" s="1"/>
      <c r="F79" s="1"/>
      <c r="G79" s="1"/>
      <c r="H79" s="1"/>
      <c r="I79" s="1"/>
      <c r="J79" s="1"/>
      <c r="K79" s="1"/>
    </row>
  </sheetData>
  <dataConsolidate/>
  <pageMargins left="0.25" right="0.25" top="0.75" bottom="0.75" header="0.3" footer="0.3"/>
  <pageSetup paperSize="8"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8"/>
  <sheetViews>
    <sheetView workbookViewId="0"/>
  </sheetViews>
  <sheetFormatPr defaultColWidth="9.140625" defaultRowHeight="15" outlineLevelCol="1"/>
  <cols>
    <col min="1" max="1" width="106" style="3" customWidth="1"/>
    <col min="2" max="2" width="9.140625" style="11" bestFit="1" customWidth="1"/>
    <col min="3" max="3" width="14" style="11" bestFit="1" customWidth="1"/>
    <col min="4" max="4" width="22" style="3" bestFit="1" customWidth="1"/>
    <col min="5" max="5" width="12.5703125" style="3" customWidth="1"/>
    <col min="6" max="9" width="9.28515625" style="12" hidden="1" customWidth="1" outlineLevel="1"/>
    <col min="10" max="10" width="11.85546875" style="12" hidden="1" customWidth="1" outlineLevel="1"/>
    <col min="11" max="11" width="15.28515625" style="3" bestFit="1" customWidth="1" collapsed="1"/>
    <col min="12" max="12" width="15" style="3" customWidth="1"/>
    <col min="13" max="13" width="9.140625" style="3"/>
    <col min="14" max="14" width="42" style="3" customWidth="1"/>
    <col min="15" max="15" width="19.5703125" style="3" bestFit="1" customWidth="1"/>
    <col min="16" max="16" width="16.42578125" style="3" customWidth="1"/>
    <col min="17" max="17" width="18.28515625" style="3" customWidth="1"/>
    <col min="18" max="18" width="16.140625" style="3" customWidth="1"/>
    <col min="19" max="16384" width="9.140625" style="3"/>
  </cols>
  <sheetData>
    <row r="1" spans="1:11" s="53" customFormat="1" ht="28.5">
      <c r="A1" s="7" t="s">
        <v>198</v>
      </c>
      <c r="B1" s="8"/>
      <c r="C1" s="8"/>
      <c r="D1" s="9"/>
      <c r="E1" s="9"/>
      <c r="F1" s="10"/>
      <c r="G1" s="10"/>
      <c r="H1" s="10"/>
      <c r="I1" s="10"/>
      <c r="J1" s="10"/>
      <c r="K1" s="9"/>
    </row>
    <row r="2" spans="1:11" ht="15.75" thickBot="1"/>
    <row r="3" spans="1:11" ht="21.75" thickBot="1">
      <c r="A3" s="88" t="s">
        <v>249</v>
      </c>
      <c r="B3" s="89"/>
      <c r="C3" s="89"/>
      <c r="D3" s="89"/>
      <c r="E3" s="89"/>
      <c r="F3" s="89"/>
      <c r="G3" s="89"/>
      <c r="H3" s="89"/>
      <c r="I3" s="89"/>
      <c r="J3" s="89"/>
      <c r="K3" s="90"/>
    </row>
    <row r="4" spans="1:11">
      <c r="A4" s="32" t="s">
        <v>36</v>
      </c>
      <c r="B4" s="33" t="s">
        <v>21</v>
      </c>
      <c r="C4" s="33" t="s">
        <v>22</v>
      </c>
      <c r="D4" s="34" t="s">
        <v>1</v>
      </c>
      <c r="E4" s="34" t="s">
        <v>4</v>
      </c>
      <c r="F4" s="35" t="s">
        <v>3</v>
      </c>
      <c r="G4" s="35" t="s">
        <v>5</v>
      </c>
      <c r="H4" s="35" t="s">
        <v>6</v>
      </c>
      <c r="I4" s="35" t="s">
        <v>23</v>
      </c>
      <c r="J4" s="35" t="s">
        <v>25</v>
      </c>
      <c r="K4" s="34" t="s">
        <v>29</v>
      </c>
    </row>
    <row r="5" spans="1:11">
      <c r="A5" s="14" t="s">
        <v>94</v>
      </c>
      <c r="B5" s="15">
        <f>+C5*E5</f>
        <v>0</v>
      </c>
      <c r="C5" s="15">
        <v>715000</v>
      </c>
      <c r="D5" s="14" t="s">
        <v>303</v>
      </c>
      <c r="E5" s="16">
        <v>0</v>
      </c>
      <c r="F5" s="17"/>
      <c r="G5" s="17"/>
      <c r="H5" s="17"/>
      <c r="I5" s="17">
        <f>(E5*F5)*G5*H5</f>
        <v>0</v>
      </c>
      <c r="J5" s="17" t="e">
        <f>+(E5)*(G5*H5)/(B5/F5)</f>
        <v>#DIV/0!</v>
      </c>
      <c r="K5" s="14"/>
    </row>
    <row r="6" spans="1:11">
      <c r="A6" s="14" t="s">
        <v>95</v>
      </c>
      <c r="B6" s="15">
        <f>+C6*E6</f>
        <v>0</v>
      </c>
      <c r="C6" s="15">
        <v>190</v>
      </c>
      <c r="D6" s="20" t="s">
        <v>222</v>
      </c>
      <c r="E6" s="16">
        <v>0</v>
      </c>
      <c r="F6" s="17">
        <v>1</v>
      </c>
      <c r="G6" s="17">
        <v>1.42</v>
      </c>
      <c r="H6" s="17">
        <v>10</v>
      </c>
      <c r="I6" s="17">
        <f>IF(E5=0,0,(E6*F6)*G6*H6)</f>
        <v>0</v>
      </c>
      <c r="J6" s="17" t="e">
        <f>+(E6)*(G6*H6)/(B6/F6)</f>
        <v>#DIV/0!</v>
      </c>
      <c r="K6" s="14"/>
    </row>
    <row r="7" spans="1:11">
      <c r="A7" s="19" t="s">
        <v>10</v>
      </c>
      <c r="B7" s="79">
        <f>SUM(B5:B6)</f>
        <v>0</v>
      </c>
      <c r="C7" s="79"/>
      <c r="D7" s="19"/>
      <c r="E7" s="80"/>
      <c r="F7" s="81"/>
      <c r="G7" s="81"/>
      <c r="H7" s="81"/>
      <c r="I7" s="81">
        <f>SUM(I5:I6)</f>
        <v>0</v>
      </c>
      <c r="J7" s="81"/>
      <c r="K7" s="19"/>
    </row>
    <row r="8" spans="1:11" ht="15.75" thickBot="1"/>
    <row r="9" spans="1:11" ht="21.75" thickBot="1">
      <c r="A9" s="88" t="s">
        <v>250</v>
      </c>
      <c r="B9" s="89"/>
      <c r="C9" s="89"/>
      <c r="D9" s="89"/>
      <c r="E9" s="89"/>
      <c r="F9" s="89"/>
      <c r="G9" s="89"/>
      <c r="H9" s="89"/>
      <c r="I9" s="89"/>
      <c r="J9" s="89"/>
      <c r="K9" s="90"/>
    </row>
    <row r="10" spans="1:11">
      <c r="A10" s="32" t="s">
        <v>36</v>
      </c>
      <c r="B10" s="33" t="s">
        <v>21</v>
      </c>
      <c r="C10" s="33" t="s">
        <v>22</v>
      </c>
      <c r="D10" s="34" t="s">
        <v>1</v>
      </c>
      <c r="E10" s="34" t="s">
        <v>4</v>
      </c>
      <c r="F10" s="35" t="s">
        <v>3</v>
      </c>
      <c r="G10" s="35" t="s">
        <v>5</v>
      </c>
      <c r="H10" s="35" t="s">
        <v>6</v>
      </c>
      <c r="I10" s="35" t="s">
        <v>23</v>
      </c>
      <c r="J10" s="35" t="s">
        <v>25</v>
      </c>
      <c r="K10" s="34" t="s">
        <v>29</v>
      </c>
    </row>
    <row r="11" spans="1:11">
      <c r="A11" s="14" t="s">
        <v>94</v>
      </c>
      <c r="B11" s="15">
        <f>+C11*E11</f>
        <v>0</v>
      </c>
      <c r="C11" s="15">
        <v>715000</v>
      </c>
      <c r="D11" s="14" t="s">
        <v>303</v>
      </c>
      <c r="E11" s="16">
        <v>0</v>
      </c>
      <c r="F11" s="17"/>
      <c r="G11" s="17"/>
      <c r="H11" s="17"/>
      <c r="I11" s="17">
        <f>(E11*F11)*G11*H11</f>
        <v>0</v>
      </c>
      <c r="J11" s="17" t="e">
        <f>+(E11)*(G11*H11)/(B11/F11)</f>
        <v>#DIV/0!</v>
      </c>
      <c r="K11" s="14"/>
    </row>
    <row r="12" spans="1:11">
      <c r="A12" s="14" t="s">
        <v>95</v>
      </c>
      <c r="B12" s="15">
        <f>+C12*E12</f>
        <v>0</v>
      </c>
      <c r="C12" s="15">
        <v>190</v>
      </c>
      <c r="D12" s="20" t="s">
        <v>222</v>
      </c>
      <c r="E12" s="16">
        <v>0</v>
      </c>
      <c r="F12" s="17">
        <v>1</v>
      </c>
      <c r="G12" s="17">
        <v>0.72</v>
      </c>
      <c r="H12" s="17">
        <v>10</v>
      </c>
      <c r="I12" s="17">
        <f>IF(E11=0,0,(E12*F12)*G12*H12)</f>
        <v>0</v>
      </c>
      <c r="J12" s="17" t="e">
        <f>+(E12)*(G12*H12)/(B12/F12)</f>
        <v>#DIV/0!</v>
      </c>
      <c r="K12" s="14"/>
    </row>
    <row r="13" spans="1:11">
      <c r="A13" s="19" t="s">
        <v>10</v>
      </c>
      <c r="B13" s="79">
        <f>SUM(B11:B12)</f>
        <v>0</v>
      </c>
      <c r="C13" s="79"/>
      <c r="D13" s="19"/>
      <c r="E13" s="80"/>
      <c r="F13" s="81"/>
      <c r="G13" s="81"/>
      <c r="H13" s="81"/>
      <c r="I13" s="81">
        <f>SUM(I11:I12)</f>
        <v>0</v>
      </c>
      <c r="J13" s="81"/>
      <c r="K13" s="19"/>
    </row>
    <row r="14" spans="1:11" ht="15.75" thickBot="1"/>
    <row r="15" spans="1:11" ht="21.75" thickBot="1">
      <c r="A15" s="88" t="s">
        <v>251</v>
      </c>
      <c r="B15" s="89"/>
      <c r="C15" s="89"/>
      <c r="D15" s="89"/>
      <c r="E15" s="89"/>
      <c r="F15" s="89"/>
      <c r="G15" s="89"/>
      <c r="H15" s="89"/>
      <c r="I15" s="89"/>
      <c r="J15" s="89"/>
      <c r="K15" s="90"/>
    </row>
    <row r="16" spans="1:11">
      <c r="A16" s="32" t="s">
        <v>36</v>
      </c>
      <c r="B16" s="33" t="s">
        <v>0</v>
      </c>
      <c r="C16" s="33"/>
      <c r="D16" s="34" t="s">
        <v>1</v>
      </c>
      <c r="E16" s="34" t="s">
        <v>4</v>
      </c>
      <c r="F16" s="35" t="s">
        <v>3</v>
      </c>
      <c r="G16" s="35" t="s">
        <v>5</v>
      </c>
      <c r="H16" s="35" t="s">
        <v>6</v>
      </c>
      <c r="I16" s="35" t="s">
        <v>23</v>
      </c>
      <c r="J16" s="35"/>
      <c r="K16" s="34"/>
    </row>
    <row r="17" spans="1:11">
      <c r="A17" s="29" t="s">
        <v>96</v>
      </c>
      <c r="B17" s="15">
        <f>+C17*E17</f>
        <v>0</v>
      </c>
      <c r="C17" s="46">
        <v>12000</v>
      </c>
      <c r="D17" s="14" t="s">
        <v>62</v>
      </c>
      <c r="E17" s="16">
        <v>0</v>
      </c>
      <c r="F17" s="17">
        <v>2995</v>
      </c>
      <c r="G17" s="17">
        <v>1.1399999999999999</v>
      </c>
      <c r="H17" s="17">
        <v>25</v>
      </c>
      <c r="I17" s="17">
        <f>(E17*F17)*G17*H17</f>
        <v>0</v>
      </c>
      <c r="J17" s="17" t="e">
        <f>+(E17)*(G17*H17)/(B17/F17)</f>
        <v>#DIV/0!</v>
      </c>
      <c r="K17" s="14"/>
    </row>
    <row r="18" spans="1:11">
      <c r="A18" s="29" t="s">
        <v>97</v>
      </c>
      <c r="B18" s="15">
        <f>+C18*E18</f>
        <v>0</v>
      </c>
      <c r="C18" s="46">
        <v>2600</v>
      </c>
      <c r="D18" s="14" t="s">
        <v>62</v>
      </c>
      <c r="E18" s="16">
        <v>0</v>
      </c>
      <c r="F18" s="17">
        <v>0</v>
      </c>
      <c r="G18" s="17">
        <v>0</v>
      </c>
      <c r="H18" s="17">
        <v>0</v>
      </c>
      <c r="I18" s="17">
        <f t="shared" ref="I18" si="0">(E18*F18)*G18*H18</f>
        <v>0</v>
      </c>
      <c r="J18" s="17" t="e">
        <f t="shared" ref="J18" si="1">+(E18)*(G18*H18)/(B18/F18)</f>
        <v>#DIV/0!</v>
      </c>
      <c r="K18" s="14"/>
    </row>
    <row r="19" spans="1:11">
      <c r="A19" s="19" t="s">
        <v>10</v>
      </c>
      <c r="B19" s="79">
        <f>SUM(B17:B18)</f>
        <v>0</v>
      </c>
      <c r="C19" s="38"/>
      <c r="D19" s="25"/>
      <c r="E19" s="26"/>
      <c r="F19" s="27"/>
      <c r="G19" s="27"/>
      <c r="H19" s="27"/>
      <c r="I19" s="27">
        <f>SUM(I17:I18)</f>
        <v>0</v>
      </c>
      <c r="J19" s="27"/>
      <c r="K19" s="25"/>
    </row>
    <row r="20" spans="1:11" ht="15.75" thickBot="1"/>
    <row r="21" spans="1:11" ht="21.75" thickBot="1">
      <c r="A21" s="88" t="s">
        <v>252</v>
      </c>
      <c r="B21" s="89"/>
      <c r="C21" s="89"/>
      <c r="D21" s="89"/>
      <c r="E21" s="89"/>
      <c r="F21" s="89"/>
      <c r="G21" s="89"/>
      <c r="H21" s="89"/>
      <c r="I21" s="89"/>
      <c r="J21" s="89"/>
      <c r="K21" s="90"/>
    </row>
    <row r="22" spans="1:11">
      <c r="A22" s="32" t="s">
        <v>36</v>
      </c>
      <c r="B22" s="33" t="s">
        <v>0</v>
      </c>
      <c r="C22" s="33"/>
      <c r="D22" s="34" t="s">
        <v>1</v>
      </c>
      <c r="E22" s="34" t="s">
        <v>4</v>
      </c>
      <c r="F22" s="35" t="s">
        <v>3</v>
      </c>
      <c r="G22" s="35" t="s">
        <v>5</v>
      </c>
      <c r="H22" s="35" t="s">
        <v>6</v>
      </c>
      <c r="I22" s="35" t="s">
        <v>23</v>
      </c>
      <c r="J22" s="35"/>
      <c r="K22" s="34"/>
    </row>
    <row r="23" spans="1:11">
      <c r="A23" s="29" t="s">
        <v>96</v>
      </c>
      <c r="B23" s="15">
        <f>+C23*E23</f>
        <v>0</v>
      </c>
      <c r="C23" s="46">
        <v>12000</v>
      </c>
      <c r="D23" s="14" t="s">
        <v>62</v>
      </c>
      <c r="E23" s="16">
        <v>0</v>
      </c>
      <c r="F23" s="17">
        <v>2995</v>
      </c>
      <c r="G23" s="17">
        <v>1.32</v>
      </c>
      <c r="H23" s="17">
        <v>25</v>
      </c>
      <c r="I23" s="17">
        <f>(E23*F23)*G23*H23</f>
        <v>0</v>
      </c>
      <c r="J23" s="17" t="e">
        <f>+(E23)*(G23*H23)/(B23/F23)</f>
        <v>#DIV/0!</v>
      </c>
      <c r="K23" s="14"/>
    </row>
    <row r="24" spans="1:11">
      <c r="A24" s="29" t="s">
        <v>97</v>
      </c>
      <c r="B24" s="15">
        <f>+C24*E24</f>
        <v>0</v>
      </c>
      <c r="C24" s="46">
        <v>2600</v>
      </c>
      <c r="D24" s="14" t="s">
        <v>62</v>
      </c>
      <c r="E24" s="16">
        <v>0</v>
      </c>
      <c r="F24" s="17">
        <v>0</v>
      </c>
      <c r="G24" s="17">
        <v>0</v>
      </c>
      <c r="H24" s="17">
        <v>0</v>
      </c>
      <c r="I24" s="17">
        <f t="shared" ref="I24" si="2">(E24*F24)*G24*H24</f>
        <v>0</v>
      </c>
      <c r="J24" s="17" t="e">
        <f t="shared" ref="J24" si="3">+(E24)*(G24*H24)/(B24/F24)</f>
        <v>#DIV/0!</v>
      </c>
      <c r="K24" s="14"/>
    </row>
    <row r="25" spans="1:11">
      <c r="A25" s="19" t="s">
        <v>10</v>
      </c>
      <c r="B25" s="79">
        <f>SUM(B23:B24)</f>
        <v>0</v>
      </c>
      <c r="C25" s="38"/>
      <c r="D25" s="25"/>
      <c r="E25" s="26"/>
      <c r="F25" s="27"/>
      <c r="G25" s="27"/>
      <c r="H25" s="27"/>
      <c r="I25" s="27">
        <f>SUM(I23:I24)</f>
        <v>0</v>
      </c>
      <c r="J25" s="27"/>
      <c r="K25" s="19"/>
    </row>
    <row r="26" spans="1:11" ht="15.75" thickBot="1"/>
    <row r="27" spans="1:11" ht="21.75" thickBot="1">
      <c r="A27" s="88" t="s">
        <v>253</v>
      </c>
      <c r="B27" s="89"/>
      <c r="C27" s="89"/>
      <c r="D27" s="89"/>
      <c r="E27" s="89"/>
      <c r="F27" s="89"/>
      <c r="G27" s="89"/>
      <c r="H27" s="89"/>
      <c r="I27" s="89"/>
      <c r="J27" s="89"/>
      <c r="K27" s="90"/>
    </row>
    <row r="28" spans="1:11">
      <c r="A28" s="32" t="s">
        <v>34</v>
      </c>
      <c r="B28" s="33" t="s">
        <v>0</v>
      </c>
      <c r="C28" s="33"/>
      <c r="D28" s="34" t="s">
        <v>1</v>
      </c>
      <c r="E28" s="34" t="s">
        <v>4</v>
      </c>
      <c r="F28" s="35" t="s">
        <v>3</v>
      </c>
      <c r="G28" s="35" t="s">
        <v>5</v>
      </c>
      <c r="H28" s="35" t="s">
        <v>6</v>
      </c>
      <c r="I28" s="35" t="s">
        <v>23</v>
      </c>
      <c r="J28" s="35"/>
      <c r="K28" s="34"/>
    </row>
    <row r="29" spans="1:11">
      <c r="A29" s="29" t="s">
        <v>98</v>
      </c>
      <c r="B29" s="46">
        <f>+C29*E29</f>
        <v>0</v>
      </c>
      <c r="C29" s="46">
        <v>22500</v>
      </c>
      <c r="D29" s="14" t="s">
        <v>70</v>
      </c>
      <c r="E29" s="16">
        <v>0</v>
      </c>
      <c r="F29" s="17">
        <v>0</v>
      </c>
      <c r="G29" s="17">
        <v>0</v>
      </c>
      <c r="H29" s="17">
        <v>0</v>
      </c>
      <c r="I29" s="17">
        <f>(E29*F29)*G29*H29</f>
        <v>0</v>
      </c>
      <c r="J29" s="17" t="e">
        <f>+(E29)*(G29*H29)/(B29/F29)</f>
        <v>#DIV/0!</v>
      </c>
      <c r="K29" s="14"/>
    </row>
    <row r="30" spans="1:11">
      <c r="A30" s="29" t="s">
        <v>99</v>
      </c>
      <c r="B30" s="46">
        <f>+C30*E30</f>
        <v>0</v>
      </c>
      <c r="C30" s="46">
        <v>4500</v>
      </c>
      <c r="D30" s="14" t="s">
        <v>62</v>
      </c>
      <c r="E30" s="16">
        <v>0</v>
      </c>
      <c r="F30" s="17">
        <v>0.8</v>
      </c>
      <c r="G30" s="17">
        <v>0.2</v>
      </c>
      <c r="H30" s="17">
        <v>20</v>
      </c>
      <c r="I30" s="17">
        <f>IF(E29=0,0,(E30*F30)*G30*H30)</f>
        <v>0</v>
      </c>
      <c r="J30" s="17" t="e">
        <f>+(E30)*(G30*H30)/(B30/F30)</f>
        <v>#DIV/0!</v>
      </c>
      <c r="K30" s="14"/>
    </row>
    <row r="31" spans="1:11">
      <c r="A31" s="19" t="s">
        <v>10</v>
      </c>
      <c r="B31" s="38">
        <f>SUM(B29:B30)</f>
        <v>0</v>
      </c>
      <c r="C31" s="38"/>
      <c r="D31" s="25"/>
      <c r="E31" s="26"/>
      <c r="F31" s="27"/>
      <c r="G31" s="27"/>
      <c r="H31" s="27"/>
      <c r="I31" s="27">
        <f>SUM(I29:I30)</f>
        <v>0</v>
      </c>
      <c r="J31" s="27"/>
      <c r="K31" s="19"/>
    </row>
    <row r="35" spans="1:11">
      <c r="A35" s="82" t="s">
        <v>24</v>
      </c>
      <c r="B35" s="75">
        <f>SUM(I7,I13,I19,I25,I31)</f>
        <v>0</v>
      </c>
      <c r="C35" s="1"/>
      <c r="D35" s="2"/>
      <c r="E35" s="2"/>
      <c r="F35" s="2"/>
      <c r="G35" s="2"/>
      <c r="H35" s="2"/>
      <c r="I35" s="2"/>
      <c r="J35" s="2"/>
      <c r="K35" s="2"/>
    </row>
    <row r="36" spans="1:11" ht="15.75" thickBot="1">
      <c r="A36" s="82" t="s">
        <v>11</v>
      </c>
      <c r="B36" s="75">
        <f>SUM(B7,B13,B19,B25,B31)</f>
        <v>0</v>
      </c>
      <c r="C36" s="1"/>
      <c r="D36" s="2"/>
      <c r="E36" s="2"/>
      <c r="F36" s="2"/>
      <c r="G36" s="2"/>
      <c r="H36" s="2"/>
      <c r="I36" s="2"/>
      <c r="J36" s="2"/>
      <c r="K36" s="2"/>
    </row>
    <row r="37" spans="1:11" ht="15.75" hidden="1" thickBot="1">
      <c r="A37" s="84" t="s">
        <v>31</v>
      </c>
      <c r="B37" s="76">
        <f>IFERROR(B35/B36,0)</f>
        <v>0</v>
      </c>
      <c r="C37" s="1"/>
      <c r="D37" s="2"/>
      <c r="E37" s="2"/>
      <c r="F37" s="2"/>
      <c r="G37" s="2"/>
      <c r="H37" s="2"/>
      <c r="I37" s="2"/>
      <c r="J37" s="2"/>
      <c r="K37" s="2"/>
    </row>
    <row r="38" spans="1:11" ht="15.75" thickBot="1">
      <c r="A38" s="84" t="s">
        <v>30</v>
      </c>
      <c r="B38" s="76">
        <f>+B37*1000</f>
        <v>0</v>
      </c>
    </row>
    <row r="46" spans="1:11">
      <c r="B46" s="3"/>
      <c r="C46" s="3"/>
      <c r="F46" s="3"/>
      <c r="G46" s="3"/>
      <c r="H46" s="3"/>
      <c r="I46" s="3"/>
      <c r="J46" s="3"/>
    </row>
    <row r="47" spans="1:11">
      <c r="B47" s="3"/>
      <c r="C47" s="3"/>
      <c r="F47" s="3"/>
      <c r="G47" s="3"/>
      <c r="H47" s="3"/>
      <c r="I47" s="3"/>
      <c r="J47" s="3"/>
    </row>
    <row r="48" spans="1:11">
      <c r="A48" s="4"/>
      <c r="B48" s="3"/>
      <c r="C48" s="3"/>
      <c r="F48" s="3"/>
      <c r="G48" s="3"/>
      <c r="H48" s="3"/>
      <c r="I48" s="3"/>
      <c r="J48" s="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5"/>
  <sheetViews>
    <sheetView workbookViewId="0">
      <selection activeCell="E16" sqref="E16"/>
    </sheetView>
  </sheetViews>
  <sheetFormatPr defaultColWidth="9.140625" defaultRowHeight="15" outlineLevelCol="1"/>
  <cols>
    <col min="1" max="1" width="130.7109375" style="3" customWidth="1"/>
    <col min="2" max="2" width="10.5703125" style="11" bestFit="1" customWidth="1"/>
    <col min="3" max="3" width="14" style="11" bestFit="1" customWidth="1"/>
    <col min="4" max="4" width="22" style="3" bestFit="1" customWidth="1"/>
    <col min="5" max="5" width="12.5703125" style="3" customWidth="1"/>
    <col min="6" max="9" width="9.28515625" style="12" hidden="1" customWidth="1" outlineLevel="1"/>
    <col min="10" max="10" width="18.5703125" style="12" hidden="1" customWidth="1" outlineLevel="1"/>
    <col min="11" max="11" width="15.28515625" style="3" bestFit="1" customWidth="1" collapsed="1"/>
    <col min="12" max="12" width="15" style="3" customWidth="1"/>
    <col min="13" max="13" width="9.140625" style="3"/>
    <col min="14" max="14" width="42" style="3" customWidth="1"/>
    <col min="15" max="15" width="19.5703125" style="3" bestFit="1" customWidth="1"/>
    <col min="16" max="16" width="16.42578125" style="3" customWidth="1"/>
    <col min="17" max="17" width="18.28515625" style="3" customWidth="1"/>
    <col min="18" max="18" width="16.140625" style="3" customWidth="1"/>
    <col min="19" max="16384" width="9.140625" style="3"/>
  </cols>
  <sheetData>
    <row r="1" spans="1:11" s="53" customFormat="1" ht="28.5">
      <c r="A1" s="7" t="s">
        <v>197</v>
      </c>
      <c r="B1" s="8"/>
      <c r="C1" s="8"/>
      <c r="D1" s="9"/>
      <c r="E1" s="9"/>
      <c r="F1" s="10"/>
      <c r="G1" s="10"/>
      <c r="H1" s="10"/>
      <c r="I1" s="10"/>
      <c r="J1" s="10"/>
      <c r="K1" s="9"/>
    </row>
    <row r="2" spans="1:11" ht="15.75" thickBot="1"/>
    <row r="3" spans="1:11" ht="21.75" thickBot="1">
      <c r="A3" s="88" t="s">
        <v>254</v>
      </c>
      <c r="B3" s="89"/>
      <c r="C3" s="89"/>
      <c r="D3" s="89"/>
      <c r="E3" s="89"/>
      <c r="F3" s="89"/>
      <c r="G3" s="89"/>
      <c r="H3" s="89"/>
      <c r="I3" s="89"/>
      <c r="J3" s="89"/>
      <c r="K3" s="90"/>
    </row>
    <row r="4" spans="1:11">
      <c r="A4" s="32" t="s">
        <v>36</v>
      </c>
      <c r="B4" s="33" t="s">
        <v>21</v>
      </c>
      <c r="C4" s="33" t="s">
        <v>22</v>
      </c>
      <c r="D4" s="34" t="s">
        <v>1</v>
      </c>
      <c r="E4" s="34" t="s">
        <v>4</v>
      </c>
      <c r="F4" s="35" t="s">
        <v>3</v>
      </c>
      <c r="G4" s="35" t="s">
        <v>5</v>
      </c>
      <c r="H4" s="35" t="s">
        <v>6</v>
      </c>
      <c r="I4" s="35" t="s">
        <v>23</v>
      </c>
      <c r="J4" s="35" t="s">
        <v>25</v>
      </c>
      <c r="K4" s="34" t="s">
        <v>29</v>
      </c>
    </row>
    <row r="5" spans="1:11">
      <c r="A5" s="14" t="s">
        <v>100</v>
      </c>
      <c r="B5" s="15">
        <f>+C5*E5</f>
        <v>0</v>
      </c>
      <c r="C5" s="15">
        <v>165</v>
      </c>
      <c r="D5" s="20" t="s">
        <v>222</v>
      </c>
      <c r="E5" s="16">
        <v>0</v>
      </c>
      <c r="F5" s="17">
        <v>1</v>
      </c>
      <c r="G5" s="17">
        <v>7.4</v>
      </c>
      <c r="H5" s="17">
        <v>15</v>
      </c>
      <c r="I5" s="17">
        <f>(E5*F5)*G5*H5</f>
        <v>0</v>
      </c>
      <c r="J5" s="17" t="e">
        <f>+(E5)*(G5*H5)/(B5/F5)</f>
        <v>#DIV/0!</v>
      </c>
      <c r="K5" s="14"/>
    </row>
    <row r="6" spans="1:11">
      <c r="A6" s="19" t="s">
        <v>10</v>
      </c>
      <c r="B6" s="79">
        <f>SUM(B5:B5)</f>
        <v>0</v>
      </c>
      <c r="C6" s="79"/>
      <c r="D6" s="19"/>
      <c r="E6" s="80"/>
      <c r="F6" s="81"/>
      <c r="G6" s="81"/>
      <c r="H6" s="81"/>
      <c r="I6" s="81">
        <f>SUM(I5:I5)</f>
        <v>0</v>
      </c>
      <c r="J6" s="81"/>
      <c r="K6" s="19"/>
    </row>
    <row r="7" spans="1:11" ht="15.75" thickBot="1"/>
    <row r="8" spans="1:11" ht="21.75" thickBot="1">
      <c r="A8" s="140" t="s">
        <v>291</v>
      </c>
      <c r="B8" s="89"/>
      <c r="C8" s="89"/>
      <c r="D8" s="89"/>
      <c r="E8" s="89"/>
      <c r="F8" s="89"/>
      <c r="G8" s="89"/>
      <c r="H8" s="89"/>
      <c r="I8" s="89"/>
      <c r="J8" s="89"/>
      <c r="K8" s="90"/>
    </row>
    <row r="9" spans="1:11">
      <c r="A9" s="32" t="s">
        <v>36</v>
      </c>
      <c r="B9" s="33" t="s">
        <v>21</v>
      </c>
      <c r="C9" s="33" t="s">
        <v>22</v>
      </c>
      <c r="D9" s="34" t="s">
        <v>1</v>
      </c>
      <c r="E9" s="34" t="s">
        <v>4</v>
      </c>
      <c r="F9" s="35" t="s">
        <v>3</v>
      </c>
      <c r="G9" s="35" t="s">
        <v>5</v>
      </c>
      <c r="H9" s="35" t="s">
        <v>6</v>
      </c>
      <c r="I9" s="35" t="s">
        <v>23</v>
      </c>
      <c r="J9" s="35" t="s">
        <v>25</v>
      </c>
      <c r="K9" s="34" t="s">
        <v>29</v>
      </c>
    </row>
    <row r="10" spans="1:11">
      <c r="A10" s="14" t="s">
        <v>100</v>
      </c>
      <c r="B10" s="15">
        <f>+C10*E10</f>
        <v>0</v>
      </c>
      <c r="C10" s="15">
        <v>165</v>
      </c>
      <c r="D10" s="20" t="s">
        <v>222</v>
      </c>
      <c r="E10" s="16">
        <v>0</v>
      </c>
      <c r="F10" s="17">
        <v>1</v>
      </c>
      <c r="G10" s="17">
        <v>4.4000000000000004</v>
      </c>
      <c r="H10" s="17">
        <v>15</v>
      </c>
      <c r="I10" s="17">
        <f>(E10*F10)*G10*H10</f>
        <v>0</v>
      </c>
      <c r="J10" s="17" t="e">
        <f>+(E10)*(G10*H10)/(B10/F10)</f>
        <v>#DIV/0!</v>
      </c>
      <c r="K10" s="14"/>
    </row>
    <row r="11" spans="1:11">
      <c r="A11" s="19" t="s">
        <v>10</v>
      </c>
      <c r="B11" s="79">
        <f>SUM(B10:B10)</f>
        <v>0</v>
      </c>
      <c r="C11" s="79"/>
      <c r="D11" s="19"/>
      <c r="E11" s="80"/>
      <c r="F11" s="81"/>
      <c r="G11" s="81"/>
      <c r="H11" s="81"/>
      <c r="I11" s="81">
        <f>SUM(I10:I10)</f>
        <v>0</v>
      </c>
      <c r="J11" s="81"/>
      <c r="K11" s="19"/>
    </row>
    <row r="12" spans="1:11" ht="15.75" thickBot="1"/>
    <row r="13" spans="1:11" ht="21.75" thickBot="1">
      <c r="A13" s="88" t="s">
        <v>255</v>
      </c>
      <c r="B13" s="89"/>
      <c r="C13" s="89"/>
      <c r="D13" s="89"/>
      <c r="E13" s="89"/>
      <c r="F13" s="89"/>
      <c r="G13" s="89"/>
      <c r="H13" s="89"/>
      <c r="I13" s="89"/>
      <c r="J13" s="89"/>
      <c r="K13" s="90"/>
    </row>
    <row r="14" spans="1:11">
      <c r="A14" s="32" t="s">
        <v>36</v>
      </c>
      <c r="B14" s="33" t="s">
        <v>0</v>
      </c>
      <c r="C14" s="33"/>
      <c r="D14" s="34" t="s">
        <v>1</v>
      </c>
      <c r="E14" s="34" t="s">
        <v>4</v>
      </c>
      <c r="F14" s="35" t="s">
        <v>3</v>
      </c>
      <c r="G14" s="35" t="s">
        <v>5</v>
      </c>
      <c r="H14" s="35" t="s">
        <v>6</v>
      </c>
      <c r="I14" s="35" t="s">
        <v>23</v>
      </c>
      <c r="J14" s="35"/>
      <c r="K14" s="34"/>
    </row>
    <row r="15" spans="1:11">
      <c r="A15" s="29" t="s">
        <v>101</v>
      </c>
      <c r="B15" s="15">
        <f>+C15*E15</f>
        <v>0</v>
      </c>
      <c r="C15" s="46">
        <v>50000</v>
      </c>
      <c r="D15" s="14" t="s">
        <v>18</v>
      </c>
      <c r="E15" s="16">
        <v>0</v>
      </c>
      <c r="F15" s="17"/>
      <c r="G15" s="17"/>
      <c r="H15" s="17"/>
      <c r="I15" s="17">
        <f>(E15*F15)*G15*H15</f>
        <v>0</v>
      </c>
      <c r="J15" s="17" t="e">
        <f>+(E15)*(G15*H15)/(B15/F15)</f>
        <v>#DIV/0!</v>
      </c>
      <c r="K15" s="14"/>
    </row>
    <row r="16" spans="1:11">
      <c r="A16" s="29" t="s">
        <v>102</v>
      </c>
      <c r="B16" s="15">
        <f>+C16*E16</f>
        <v>0</v>
      </c>
      <c r="C16" s="46">
        <v>55</v>
      </c>
      <c r="D16" s="20" t="s">
        <v>222</v>
      </c>
      <c r="E16" s="16">
        <v>0</v>
      </c>
      <c r="F16" s="17">
        <v>1</v>
      </c>
      <c r="G16" s="17">
        <v>1.4</v>
      </c>
      <c r="H16" s="17">
        <v>10</v>
      </c>
      <c r="I16" s="17">
        <f>IF(E15=0,0,(E16*F16)*G16*H16)</f>
        <v>0</v>
      </c>
      <c r="J16" s="17" t="e">
        <f t="shared" ref="J16" si="0">+(E16)*(G16*H16)/(B16/F16)</f>
        <v>#DIV/0!</v>
      </c>
      <c r="K16" s="14"/>
    </row>
    <row r="17" spans="1:11">
      <c r="A17" s="19" t="s">
        <v>10</v>
      </c>
      <c r="B17" s="79">
        <f>SUM(B15:B16)</f>
        <v>0</v>
      </c>
      <c r="C17" s="38"/>
      <c r="D17" s="25"/>
      <c r="E17" s="26"/>
      <c r="F17" s="27"/>
      <c r="G17" s="27"/>
      <c r="H17" s="27"/>
      <c r="I17" s="27">
        <f>SUM(I15:I16)</f>
        <v>0</v>
      </c>
      <c r="J17" s="27"/>
      <c r="K17" s="19"/>
    </row>
    <row r="18" spans="1:11" ht="15.75" thickBot="1"/>
    <row r="19" spans="1:11" ht="21.75" thickBot="1">
      <c r="A19" s="88" t="s">
        <v>304</v>
      </c>
      <c r="B19" s="89"/>
      <c r="C19" s="89"/>
      <c r="D19" s="89"/>
      <c r="E19" s="89"/>
      <c r="F19" s="89"/>
      <c r="G19" s="89"/>
      <c r="H19" s="89"/>
      <c r="I19" s="89"/>
      <c r="J19" s="89"/>
      <c r="K19" s="90"/>
    </row>
    <row r="20" spans="1:11">
      <c r="A20" s="32" t="s">
        <v>36</v>
      </c>
      <c r="B20" s="33" t="s">
        <v>0</v>
      </c>
      <c r="C20" s="33"/>
      <c r="D20" s="34" t="s">
        <v>1</v>
      </c>
      <c r="E20" s="34" t="s">
        <v>4</v>
      </c>
      <c r="F20" s="35" t="s">
        <v>3</v>
      </c>
      <c r="G20" s="35" t="s">
        <v>5</v>
      </c>
      <c r="H20" s="35" t="s">
        <v>6</v>
      </c>
      <c r="I20" s="35" t="s">
        <v>23</v>
      </c>
      <c r="J20" s="35"/>
      <c r="K20" s="34"/>
    </row>
    <row r="21" spans="1:11">
      <c r="A21" s="29" t="s">
        <v>101</v>
      </c>
      <c r="B21" s="15">
        <f>+C21*E21</f>
        <v>0</v>
      </c>
      <c r="C21" s="46">
        <v>50000</v>
      </c>
      <c r="D21" s="14" t="s">
        <v>18</v>
      </c>
      <c r="E21" s="16">
        <v>0</v>
      </c>
      <c r="F21" s="17"/>
      <c r="G21" s="17"/>
      <c r="H21" s="17"/>
      <c r="I21" s="17">
        <f>(E21*F21)*G21*H21</f>
        <v>0</v>
      </c>
      <c r="J21" s="17" t="e">
        <f>+(E21)*(G21*H21)/(B21/F21)</f>
        <v>#DIV/0!</v>
      </c>
      <c r="K21" s="14"/>
    </row>
    <row r="22" spans="1:11">
      <c r="A22" s="29" t="s">
        <v>102</v>
      </c>
      <c r="B22" s="15">
        <f>+C22*E22</f>
        <v>0</v>
      </c>
      <c r="C22" s="46">
        <v>55</v>
      </c>
      <c r="D22" s="20" t="s">
        <v>222</v>
      </c>
      <c r="E22" s="16">
        <v>0</v>
      </c>
      <c r="F22" s="17">
        <v>1</v>
      </c>
      <c r="G22" s="17">
        <v>1</v>
      </c>
      <c r="H22" s="17">
        <v>10</v>
      </c>
      <c r="I22" s="17">
        <f>IF(E21=0,0,(E22*F22)*G22*H22)</f>
        <v>0</v>
      </c>
      <c r="J22" s="17" t="e">
        <f t="shared" ref="J22" si="1">+(E22)*(G22*H22)/(B22/F22)</f>
        <v>#DIV/0!</v>
      </c>
      <c r="K22" s="14"/>
    </row>
    <row r="23" spans="1:11">
      <c r="A23" s="19" t="s">
        <v>10</v>
      </c>
      <c r="B23" s="79">
        <f>SUM(B21:B22)</f>
        <v>0</v>
      </c>
      <c r="C23" s="38"/>
      <c r="D23" s="25"/>
      <c r="E23" s="26"/>
      <c r="F23" s="27"/>
      <c r="G23" s="27"/>
      <c r="H23" s="27"/>
      <c r="I23" s="27">
        <f>SUM(I21:I22)</f>
        <v>0</v>
      </c>
      <c r="J23" s="27"/>
      <c r="K23" s="19"/>
    </row>
    <row r="24" spans="1:11" ht="15.75" thickBot="1">
      <c r="A24" s="96"/>
      <c r="B24" s="97"/>
      <c r="C24" s="97"/>
      <c r="D24" s="96"/>
      <c r="E24" s="98"/>
      <c r="F24" s="99"/>
      <c r="G24" s="99"/>
      <c r="H24" s="99"/>
      <c r="I24" s="99"/>
      <c r="J24" s="99"/>
      <c r="K24" s="96"/>
    </row>
    <row r="25" spans="1:11" ht="21.75" thickBot="1">
      <c r="A25" s="88" t="s">
        <v>256</v>
      </c>
      <c r="B25" s="89"/>
      <c r="C25" s="89"/>
      <c r="D25" s="89"/>
      <c r="E25" s="89"/>
      <c r="F25" s="89"/>
      <c r="G25" s="89"/>
      <c r="H25" s="89"/>
      <c r="I25" s="89"/>
      <c r="J25" s="89"/>
      <c r="K25" s="90"/>
    </row>
    <row r="26" spans="1:11">
      <c r="A26" s="32" t="s">
        <v>34</v>
      </c>
      <c r="B26" s="33" t="s">
        <v>0</v>
      </c>
      <c r="C26" s="33"/>
      <c r="D26" s="34" t="s">
        <v>1</v>
      </c>
      <c r="E26" s="34" t="s">
        <v>4</v>
      </c>
      <c r="F26" s="35" t="s">
        <v>3</v>
      </c>
      <c r="G26" s="35" t="s">
        <v>5</v>
      </c>
      <c r="H26" s="35" t="s">
        <v>6</v>
      </c>
      <c r="I26" s="35" t="s">
        <v>23</v>
      </c>
      <c r="J26" s="35"/>
      <c r="K26" s="34"/>
    </row>
    <row r="27" spans="1:11">
      <c r="A27" s="29" t="s">
        <v>103</v>
      </c>
      <c r="B27" s="46">
        <f>+C27*E27</f>
        <v>0</v>
      </c>
      <c r="C27" s="46">
        <v>94</v>
      </c>
      <c r="D27" s="20" t="s">
        <v>222</v>
      </c>
      <c r="E27" s="16">
        <v>0</v>
      </c>
      <c r="F27" s="17">
        <v>1</v>
      </c>
      <c r="G27" s="17">
        <v>5</v>
      </c>
      <c r="H27" s="17">
        <v>20</v>
      </c>
      <c r="I27" s="17">
        <f>(E27*F27)*G27*H27</f>
        <v>0</v>
      </c>
      <c r="J27" s="17" t="e">
        <f>+(E27)*(G27*H27)/(B27/F27)</f>
        <v>#DIV/0!</v>
      </c>
      <c r="K27" s="14"/>
    </row>
    <row r="28" spans="1:11">
      <c r="A28" s="19" t="s">
        <v>10</v>
      </c>
      <c r="B28" s="38">
        <f>SUM(B27:B27)</f>
        <v>0</v>
      </c>
      <c r="C28" s="38"/>
      <c r="D28" s="25"/>
      <c r="E28" s="26"/>
      <c r="F28" s="27"/>
      <c r="G28" s="27"/>
      <c r="H28" s="27"/>
      <c r="I28" s="27">
        <f>SUM(I27:I27)</f>
        <v>0</v>
      </c>
      <c r="J28" s="27"/>
      <c r="K28" s="19"/>
    </row>
    <row r="29" spans="1:11" ht="15.75" thickBot="1"/>
    <row r="30" spans="1:11" ht="21.75" thickBot="1">
      <c r="A30" s="88" t="s">
        <v>257</v>
      </c>
      <c r="B30" s="89"/>
      <c r="C30" s="89"/>
      <c r="D30" s="89"/>
      <c r="E30" s="89"/>
      <c r="F30" s="89"/>
      <c r="G30" s="89"/>
      <c r="H30" s="89"/>
      <c r="I30" s="89"/>
      <c r="J30" s="89"/>
      <c r="K30" s="90"/>
    </row>
    <row r="31" spans="1:11">
      <c r="A31" s="32" t="s">
        <v>36</v>
      </c>
      <c r="B31" s="33" t="s">
        <v>0</v>
      </c>
      <c r="C31" s="33"/>
      <c r="D31" s="34" t="s">
        <v>1</v>
      </c>
      <c r="E31" s="34" t="s">
        <v>4</v>
      </c>
      <c r="F31" s="35" t="s">
        <v>3</v>
      </c>
      <c r="G31" s="35" t="s">
        <v>5</v>
      </c>
      <c r="H31" s="35" t="s">
        <v>6</v>
      </c>
      <c r="I31" s="35" t="s">
        <v>23</v>
      </c>
      <c r="J31" s="35"/>
      <c r="K31" s="34"/>
    </row>
    <row r="32" spans="1:11">
      <c r="A32" s="29" t="s">
        <v>104</v>
      </c>
      <c r="B32" s="46">
        <f>+C32*E32</f>
        <v>0</v>
      </c>
      <c r="C32" s="46">
        <v>410000</v>
      </c>
      <c r="D32" s="14" t="s">
        <v>18</v>
      </c>
      <c r="E32" s="16"/>
      <c r="F32" s="17">
        <v>2995</v>
      </c>
      <c r="G32" s="17">
        <v>256</v>
      </c>
      <c r="H32" s="17">
        <v>15</v>
      </c>
      <c r="I32" s="17">
        <f>(E32*F32)*G32*H32</f>
        <v>0</v>
      </c>
      <c r="J32" s="91" t="e">
        <f>+(E32)*(G32*H32)/(B32/F32)</f>
        <v>#DIV/0!</v>
      </c>
      <c r="K32" s="14"/>
    </row>
    <row r="33" spans="1:11">
      <c r="A33" s="19" t="s">
        <v>10</v>
      </c>
      <c r="B33" s="38">
        <f>SUM(B32)</f>
        <v>0</v>
      </c>
      <c r="C33" s="38"/>
      <c r="D33" s="25"/>
      <c r="E33" s="26"/>
      <c r="F33" s="27"/>
      <c r="G33" s="27"/>
      <c r="H33" s="27"/>
      <c r="I33" s="27">
        <f>SUM(I32)</f>
        <v>0</v>
      </c>
      <c r="J33" s="27"/>
      <c r="K33" s="19"/>
    </row>
    <row r="34" spans="1:11" ht="15.75" thickBot="1"/>
    <row r="35" spans="1:11" ht="21.75" thickBot="1">
      <c r="A35" s="88" t="s">
        <v>105</v>
      </c>
      <c r="B35" s="89"/>
      <c r="C35" s="89"/>
      <c r="D35" s="89"/>
      <c r="E35" s="89"/>
      <c r="F35" s="89"/>
      <c r="G35" s="89"/>
      <c r="H35" s="89"/>
      <c r="I35" s="89"/>
      <c r="J35" s="89"/>
      <c r="K35" s="90"/>
    </row>
    <row r="36" spans="1:11">
      <c r="A36" s="32" t="s">
        <v>36</v>
      </c>
      <c r="B36" s="33" t="s">
        <v>0</v>
      </c>
      <c r="C36" s="33"/>
      <c r="D36" s="34" t="s">
        <v>1</v>
      </c>
      <c r="E36" s="34" t="s">
        <v>4</v>
      </c>
      <c r="F36" s="35" t="s">
        <v>3</v>
      </c>
      <c r="G36" s="35" t="s">
        <v>5</v>
      </c>
      <c r="H36" s="35" t="s">
        <v>6</v>
      </c>
      <c r="I36" s="35" t="s">
        <v>23</v>
      </c>
      <c r="J36" s="35"/>
      <c r="K36" s="34"/>
    </row>
    <row r="37" spans="1:11">
      <c r="A37" s="29" t="s">
        <v>106</v>
      </c>
      <c r="B37" s="46">
        <f>+C37*E37</f>
        <v>0</v>
      </c>
      <c r="C37" s="46">
        <v>700</v>
      </c>
      <c r="D37" s="14" t="s">
        <v>219</v>
      </c>
      <c r="E37" s="16">
        <v>0</v>
      </c>
      <c r="F37" s="17">
        <v>1</v>
      </c>
      <c r="G37" s="17">
        <v>13</v>
      </c>
      <c r="H37" s="17">
        <v>20</v>
      </c>
      <c r="I37" s="17">
        <f>(E37*F37)*G37*H37</f>
        <v>0</v>
      </c>
      <c r="J37" s="91" t="e">
        <f>+(E37)*(G37*H37)/(B37/F37)</f>
        <v>#DIV/0!</v>
      </c>
      <c r="K37" s="14"/>
    </row>
    <row r="38" spans="1:11">
      <c r="A38" s="19" t="s">
        <v>10</v>
      </c>
      <c r="B38" s="38">
        <f>SUM(B37)</f>
        <v>0</v>
      </c>
      <c r="C38" s="38"/>
      <c r="D38" s="25"/>
      <c r="E38" s="26"/>
      <c r="F38" s="27"/>
      <c r="G38" s="27"/>
      <c r="H38" s="27"/>
      <c r="I38" s="27">
        <f>SUM(I37)</f>
        <v>0</v>
      </c>
      <c r="J38" s="27"/>
      <c r="K38" s="19"/>
    </row>
    <row r="42" spans="1:11">
      <c r="A42" s="82" t="s">
        <v>24</v>
      </c>
      <c r="B42" s="75">
        <f>SUM(I6,I11,I17,I23,I28,I33,I38)</f>
        <v>0</v>
      </c>
      <c r="C42" s="1"/>
      <c r="D42" s="2"/>
      <c r="E42" s="2"/>
      <c r="F42" s="2"/>
      <c r="G42" s="2"/>
      <c r="H42" s="2"/>
      <c r="I42" s="2"/>
      <c r="J42" s="2"/>
      <c r="K42" s="2"/>
    </row>
    <row r="43" spans="1:11" ht="15.75" thickBot="1">
      <c r="A43" s="82" t="s">
        <v>11</v>
      </c>
      <c r="B43" s="75">
        <f>SUM(B6,B11,B17,B23,B28,B33,B38)</f>
        <v>0</v>
      </c>
      <c r="C43" s="1"/>
      <c r="D43" s="2"/>
      <c r="E43" s="2"/>
      <c r="F43" s="2"/>
      <c r="G43" s="2"/>
      <c r="H43" s="2"/>
      <c r="I43" s="2"/>
      <c r="J43" s="2"/>
      <c r="K43" s="2"/>
    </row>
    <row r="44" spans="1:11" ht="15.75" hidden="1" thickBot="1">
      <c r="A44" s="84" t="s">
        <v>31</v>
      </c>
      <c r="B44" s="76">
        <f>IFERROR(B42/B43,0)</f>
        <v>0</v>
      </c>
      <c r="C44" s="1"/>
      <c r="D44" s="2"/>
      <c r="E44" s="2"/>
      <c r="F44" s="2"/>
      <c r="G44" s="2"/>
      <c r="H44" s="2"/>
      <c r="I44" s="2"/>
      <c r="J44" s="2"/>
      <c r="K44" s="2"/>
    </row>
    <row r="45" spans="1:11" ht="15.75" thickBot="1">
      <c r="A45" s="84" t="s">
        <v>30</v>
      </c>
      <c r="B45" s="76">
        <f>+B44*1000</f>
        <v>0</v>
      </c>
    </row>
    <row r="53" spans="1:10">
      <c r="B53" s="3"/>
      <c r="C53" s="3"/>
      <c r="F53" s="3"/>
      <c r="G53" s="3"/>
      <c r="H53" s="3"/>
      <c r="I53" s="3"/>
      <c r="J53" s="3"/>
    </row>
    <row r="54" spans="1:10">
      <c r="B54" s="3"/>
      <c r="C54" s="3"/>
      <c r="F54" s="3"/>
      <c r="G54" s="3"/>
      <c r="H54" s="3"/>
      <c r="I54" s="3"/>
      <c r="J54" s="3"/>
    </row>
    <row r="55" spans="1:10">
      <c r="A55" s="4"/>
      <c r="B55" s="3"/>
      <c r="C55" s="3"/>
      <c r="F55" s="3"/>
      <c r="G55" s="3"/>
      <c r="H55" s="3"/>
      <c r="I55" s="3"/>
      <c r="J55" s="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94"/>
  <sheetViews>
    <sheetView tabSelected="1" workbookViewId="0"/>
  </sheetViews>
  <sheetFormatPr defaultColWidth="9.140625" defaultRowHeight="15" outlineLevelCol="1"/>
  <cols>
    <col min="1" max="1" width="124.5703125" style="3" customWidth="1"/>
    <col min="2" max="2" width="14" style="11" bestFit="1" customWidth="1"/>
    <col min="3" max="3" width="14" style="11" customWidth="1"/>
    <col min="4" max="4" width="15.28515625" style="3" bestFit="1" customWidth="1"/>
    <col min="5" max="5" width="12.5703125" style="3" customWidth="1"/>
    <col min="6" max="8" width="9.28515625" style="12" customWidth="1" outlineLevel="1"/>
    <col min="9" max="9" width="16.140625" style="12" customWidth="1" outlineLevel="1"/>
    <col min="10" max="10" width="19.7109375" style="12" customWidth="1" outlineLevel="1"/>
    <col min="11" max="11" width="23.85546875" style="3" bestFit="1" customWidth="1"/>
    <col min="12" max="12" width="15" style="3" customWidth="1"/>
    <col min="13" max="13" width="9.140625" style="3"/>
    <col min="14" max="14" width="42" style="3" customWidth="1"/>
    <col min="15" max="15" width="19.5703125" style="3" bestFit="1" customWidth="1"/>
    <col min="16" max="16" width="16.42578125" style="3" customWidth="1"/>
    <col min="17" max="17" width="18.28515625" style="3" customWidth="1"/>
    <col min="18" max="18" width="16.140625" style="3" customWidth="1"/>
    <col min="19" max="16384" width="9.140625" style="3"/>
  </cols>
  <sheetData>
    <row r="1" spans="1:11" s="53" customFormat="1" ht="28.5">
      <c r="A1" s="7" t="s">
        <v>196</v>
      </c>
      <c r="B1" s="8"/>
      <c r="C1" s="8"/>
      <c r="D1" s="9"/>
      <c r="E1" s="9"/>
      <c r="F1" s="10"/>
      <c r="G1" s="10"/>
      <c r="H1" s="10"/>
      <c r="I1" s="10"/>
      <c r="J1" s="10"/>
      <c r="K1" s="9"/>
    </row>
    <row r="2" spans="1:11" ht="15.75" thickBot="1"/>
    <row r="3" spans="1:11" ht="21.75" thickBot="1">
      <c r="A3" s="43" t="s">
        <v>258</v>
      </c>
      <c r="B3" s="44"/>
      <c r="C3" s="44"/>
      <c r="D3" s="44"/>
      <c r="E3" s="44"/>
      <c r="F3" s="5"/>
      <c r="G3" s="5"/>
      <c r="H3" s="5"/>
      <c r="I3" s="5"/>
      <c r="J3" s="5"/>
      <c r="K3" s="45"/>
    </row>
    <row r="4" spans="1:11" ht="15" customHeight="1">
      <c r="A4" s="32" t="s">
        <v>36</v>
      </c>
      <c r="B4" s="33" t="s">
        <v>21</v>
      </c>
      <c r="C4" s="33" t="s">
        <v>22</v>
      </c>
      <c r="D4" s="34" t="s">
        <v>1</v>
      </c>
      <c r="E4" s="34" t="s">
        <v>4</v>
      </c>
      <c r="F4" s="35" t="s">
        <v>3</v>
      </c>
      <c r="G4" s="35" t="s">
        <v>5</v>
      </c>
      <c r="H4" s="35" t="s">
        <v>6</v>
      </c>
      <c r="I4" s="35" t="s">
        <v>23</v>
      </c>
      <c r="J4" s="35" t="s">
        <v>25</v>
      </c>
      <c r="K4" s="59" t="s">
        <v>29</v>
      </c>
    </row>
    <row r="5" spans="1:11">
      <c r="A5" s="29" t="s">
        <v>107</v>
      </c>
      <c r="B5" s="15">
        <f>+C5*E5</f>
        <v>0</v>
      </c>
      <c r="C5" s="15">
        <v>135000</v>
      </c>
      <c r="D5" s="14" t="s">
        <v>18</v>
      </c>
      <c r="E5" s="16">
        <v>0</v>
      </c>
      <c r="F5" s="17">
        <v>323</v>
      </c>
      <c r="G5" s="17">
        <v>0.17</v>
      </c>
      <c r="H5" s="17">
        <v>10</v>
      </c>
      <c r="I5" s="17">
        <f>IF(E6=0,0,(E5*F5)*G5*H5)</f>
        <v>0</v>
      </c>
      <c r="J5" s="17" t="e">
        <f>+(E5)*(G5*H5)/(B5/F5)</f>
        <v>#DIV/0!</v>
      </c>
      <c r="K5" s="31"/>
    </row>
    <row r="6" spans="1:11">
      <c r="A6" s="29" t="s">
        <v>108</v>
      </c>
      <c r="B6" s="15">
        <f>+C6*E6</f>
        <v>0</v>
      </c>
      <c r="C6" s="15">
        <v>3500</v>
      </c>
      <c r="D6" s="14" t="s">
        <v>109</v>
      </c>
      <c r="E6" s="16">
        <v>0</v>
      </c>
      <c r="F6" s="17"/>
      <c r="G6" s="17"/>
      <c r="H6" s="17"/>
      <c r="I6" s="17">
        <f>(E6*F6)*G6*H6</f>
        <v>0</v>
      </c>
      <c r="J6" s="17" t="e">
        <f>+(E6)*(G6*H6)/(B6/F6)</f>
        <v>#DIV/0!</v>
      </c>
      <c r="K6" s="31"/>
    </row>
    <row r="7" spans="1:11">
      <c r="A7" s="29" t="s">
        <v>149</v>
      </c>
      <c r="B7" s="15">
        <f>+C7*E7</f>
        <v>0</v>
      </c>
      <c r="C7" s="15">
        <v>260000</v>
      </c>
      <c r="D7" s="14" t="s">
        <v>18</v>
      </c>
      <c r="E7" s="16">
        <v>0</v>
      </c>
      <c r="F7" s="17"/>
      <c r="G7" s="17"/>
      <c r="H7" s="17"/>
      <c r="I7" s="17">
        <f>(E7*F7)*G7*H7</f>
        <v>0</v>
      </c>
      <c r="J7" s="17" t="e">
        <f>+(E7)*(G7*H7)/(B7/F7)</f>
        <v>#DIV/0!</v>
      </c>
      <c r="K7" s="31"/>
    </row>
    <row r="8" spans="1:11">
      <c r="A8" s="29" t="s">
        <v>131</v>
      </c>
      <c r="B8" s="15">
        <f>+C8*E8</f>
        <v>0</v>
      </c>
      <c r="C8" s="15">
        <v>23000</v>
      </c>
      <c r="D8" s="14" t="s">
        <v>18</v>
      </c>
      <c r="E8" s="16">
        <v>0</v>
      </c>
      <c r="F8" s="17"/>
      <c r="G8" s="17"/>
      <c r="H8" s="17"/>
      <c r="I8" s="17">
        <f>(E8*F8)*G8*H8</f>
        <v>0</v>
      </c>
      <c r="J8" s="17" t="e">
        <f>+(E8)*(G8*H8)/(B8/F8)</f>
        <v>#DIV/0!</v>
      </c>
      <c r="K8" s="31"/>
    </row>
    <row r="9" spans="1:11">
      <c r="A9" s="19" t="s">
        <v>10</v>
      </c>
      <c r="B9" s="38">
        <f>SUM(B5:B8)</f>
        <v>0</v>
      </c>
      <c r="C9" s="38"/>
      <c r="D9" s="25"/>
      <c r="E9" s="26"/>
      <c r="F9" s="27"/>
      <c r="G9" s="27"/>
      <c r="H9" s="27"/>
      <c r="I9" s="27">
        <f>SUM(I5:I8)</f>
        <v>0</v>
      </c>
      <c r="J9" s="27"/>
      <c r="K9" s="28"/>
    </row>
    <row r="10" spans="1:11" ht="15.75" thickBot="1">
      <c r="B10" s="3"/>
      <c r="C10" s="3"/>
    </row>
    <row r="11" spans="1:11" ht="21.75" thickBot="1">
      <c r="A11" s="43" t="s">
        <v>259</v>
      </c>
      <c r="B11" s="44"/>
      <c r="C11" s="44"/>
      <c r="D11" s="44"/>
      <c r="E11" s="44"/>
      <c r="F11" s="5"/>
      <c r="G11" s="5"/>
      <c r="H11" s="5"/>
      <c r="I11" s="5"/>
      <c r="J11" s="5"/>
      <c r="K11" s="45"/>
    </row>
    <row r="12" spans="1:11">
      <c r="A12" s="104" t="s">
        <v>34</v>
      </c>
      <c r="B12" s="105" t="s">
        <v>0</v>
      </c>
      <c r="C12" s="105"/>
      <c r="D12" s="106" t="s">
        <v>1</v>
      </c>
      <c r="E12" s="106" t="s">
        <v>4</v>
      </c>
      <c r="F12" s="107" t="s">
        <v>3</v>
      </c>
      <c r="G12" s="107" t="s">
        <v>5</v>
      </c>
      <c r="H12" s="107" t="s">
        <v>6</v>
      </c>
      <c r="I12" s="107" t="s">
        <v>23</v>
      </c>
      <c r="J12" s="107"/>
      <c r="K12" s="59"/>
    </row>
    <row r="13" spans="1:11">
      <c r="A13" s="32" t="s">
        <v>110</v>
      </c>
      <c r="I13" s="57"/>
      <c r="J13" s="54"/>
    </row>
    <row r="14" spans="1:11">
      <c r="A14" s="14" t="s">
        <v>132</v>
      </c>
      <c r="B14" s="15">
        <f>+C14*E14</f>
        <v>0</v>
      </c>
      <c r="C14" s="15">
        <v>560000</v>
      </c>
      <c r="D14" s="14" t="s">
        <v>18</v>
      </c>
      <c r="E14" s="16">
        <v>0</v>
      </c>
      <c r="F14" s="17">
        <v>323</v>
      </c>
      <c r="G14" s="17">
        <v>0.46</v>
      </c>
      <c r="H14" s="17">
        <v>10</v>
      </c>
      <c r="I14" s="17">
        <f>(E14*F14)*G14*H14</f>
        <v>0</v>
      </c>
      <c r="J14" s="17" t="e">
        <f>+(E14)*(G14*H14)/(B14/F14)</f>
        <v>#DIV/0!</v>
      </c>
      <c r="K14" s="18"/>
    </row>
    <row r="15" spans="1:11">
      <c r="A15" s="14" t="s">
        <v>131</v>
      </c>
      <c r="B15" s="15">
        <f>+C15*E15</f>
        <v>0</v>
      </c>
      <c r="C15" s="15">
        <v>23000</v>
      </c>
      <c r="D15" s="14" t="s">
        <v>141</v>
      </c>
      <c r="E15" s="16">
        <v>0</v>
      </c>
      <c r="F15" s="17"/>
      <c r="G15" s="17"/>
      <c r="H15" s="17"/>
      <c r="I15" s="17">
        <f t="shared" ref="I15" si="0">(E15*F15)*G15*H15</f>
        <v>0</v>
      </c>
      <c r="J15" s="17" t="e">
        <f t="shared" ref="J15:J18" si="1">+(E15)*(G15*H15)/(B15/F15)</f>
        <v>#DIV/0!</v>
      </c>
      <c r="K15" s="48"/>
    </row>
    <row r="16" spans="1:11">
      <c r="A16" s="111" t="s">
        <v>111</v>
      </c>
      <c r="B16" s="120"/>
      <c r="C16" s="120"/>
      <c r="D16" s="121"/>
      <c r="E16" s="121"/>
      <c r="F16" s="122"/>
      <c r="G16" s="122"/>
      <c r="H16" s="122"/>
      <c r="I16" s="125"/>
      <c r="J16" s="121"/>
      <c r="K16" s="123"/>
    </row>
    <row r="17" spans="1:11">
      <c r="A17" s="14" t="s">
        <v>133</v>
      </c>
      <c r="B17" s="15">
        <f>+C17*E17</f>
        <v>0</v>
      </c>
      <c r="C17" s="47">
        <v>370000</v>
      </c>
      <c r="D17" s="14" t="s">
        <v>18</v>
      </c>
      <c r="E17" s="16">
        <v>0</v>
      </c>
      <c r="F17" s="17">
        <v>323</v>
      </c>
      <c r="G17" s="17">
        <v>0.46</v>
      </c>
      <c r="H17" s="17">
        <v>10</v>
      </c>
      <c r="I17" s="17">
        <f>(E17*F17)*G17*H17</f>
        <v>0</v>
      </c>
      <c r="J17" s="17" t="e">
        <f t="shared" si="1"/>
        <v>#DIV/0!</v>
      </c>
      <c r="K17" s="48"/>
    </row>
    <row r="18" spans="1:11">
      <c r="A18" s="14" t="s">
        <v>131</v>
      </c>
      <c r="B18" s="15">
        <f>+C18*E18</f>
        <v>0</v>
      </c>
      <c r="C18" s="15">
        <v>23000</v>
      </c>
      <c r="D18" s="14" t="s">
        <v>141</v>
      </c>
      <c r="E18" s="16">
        <v>0</v>
      </c>
      <c r="F18" s="17"/>
      <c r="G18" s="17"/>
      <c r="H18" s="17"/>
      <c r="I18" s="17">
        <f t="shared" ref="I18" si="2">(E18*F18)*G18*H18</f>
        <v>0</v>
      </c>
      <c r="J18" s="17" t="e">
        <f t="shared" si="1"/>
        <v>#DIV/0!</v>
      </c>
      <c r="K18" s="48"/>
    </row>
    <row r="19" spans="1:11">
      <c r="A19" s="19" t="s">
        <v>10</v>
      </c>
      <c r="B19" s="38">
        <f>SUM(B14:B18)</f>
        <v>0</v>
      </c>
      <c r="C19" s="38"/>
      <c r="D19" s="25"/>
      <c r="E19" s="26"/>
      <c r="F19" s="27"/>
      <c r="G19" s="27"/>
      <c r="H19" s="27"/>
      <c r="I19" s="27">
        <f>SUM(I14:I18)</f>
        <v>0</v>
      </c>
      <c r="J19" s="27"/>
      <c r="K19" s="28"/>
    </row>
    <row r="20" spans="1:11" ht="15.75" thickBot="1"/>
    <row r="21" spans="1:11" ht="21.75" thickBot="1">
      <c r="A21" s="43" t="s">
        <v>260</v>
      </c>
      <c r="B21" s="44"/>
      <c r="C21" s="44"/>
      <c r="D21" s="44"/>
      <c r="E21" s="44"/>
      <c r="F21" s="5"/>
      <c r="G21" s="5"/>
      <c r="H21" s="5"/>
      <c r="I21" s="5"/>
      <c r="J21" s="5"/>
      <c r="K21" s="45"/>
    </row>
    <row r="22" spans="1:11">
      <c r="A22" s="104" t="s">
        <v>34</v>
      </c>
      <c r="B22" s="105" t="s">
        <v>0</v>
      </c>
      <c r="C22" s="105"/>
      <c r="D22" s="106" t="s">
        <v>1</v>
      </c>
      <c r="E22" s="106" t="s">
        <v>4</v>
      </c>
      <c r="F22" s="107" t="s">
        <v>3</v>
      </c>
      <c r="G22" s="107" t="s">
        <v>5</v>
      </c>
      <c r="H22" s="107" t="s">
        <v>6</v>
      </c>
      <c r="I22" s="107" t="s">
        <v>23</v>
      </c>
      <c r="J22" s="107"/>
      <c r="K22" s="59"/>
    </row>
    <row r="23" spans="1:11">
      <c r="A23" s="32" t="s">
        <v>110</v>
      </c>
      <c r="I23" s="57"/>
      <c r="J23" s="54"/>
    </row>
    <row r="24" spans="1:11">
      <c r="A24" s="37" t="s">
        <v>134</v>
      </c>
      <c r="B24" s="15">
        <f>+C24*E24</f>
        <v>0</v>
      </c>
      <c r="C24" s="15">
        <v>165000</v>
      </c>
      <c r="D24" s="14" t="s">
        <v>18</v>
      </c>
      <c r="E24" s="16">
        <v>0</v>
      </c>
      <c r="F24" s="17">
        <v>323</v>
      </c>
      <c r="G24" s="17">
        <v>0.17</v>
      </c>
      <c r="H24" s="17">
        <v>5</v>
      </c>
      <c r="I24" s="17">
        <f>(E24*F24)*G24*H24</f>
        <v>0</v>
      </c>
      <c r="J24" s="17" t="e">
        <f>+(E24)*(G24*H24)/(B24/F24)</f>
        <v>#DIV/0!</v>
      </c>
      <c r="K24" s="18"/>
    </row>
    <row r="25" spans="1:11">
      <c r="A25" s="111" t="s">
        <v>111</v>
      </c>
      <c r="B25" s="112"/>
      <c r="C25" s="112"/>
      <c r="D25" s="113"/>
      <c r="E25" s="113"/>
      <c r="F25" s="122"/>
      <c r="G25" s="122"/>
      <c r="H25" s="122"/>
      <c r="I25" s="124"/>
      <c r="J25" s="121"/>
      <c r="K25" s="123"/>
    </row>
    <row r="26" spans="1:11">
      <c r="A26" s="70" t="s">
        <v>137</v>
      </c>
      <c r="B26" s="15">
        <f t="shared" ref="B26:B28" si="3">+C26*E26</f>
        <v>0</v>
      </c>
      <c r="C26" s="15">
        <v>330</v>
      </c>
      <c r="D26" s="14" t="s">
        <v>136</v>
      </c>
      <c r="E26" s="16">
        <v>0</v>
      </c>
      <c r="F26" s="103"/>
      <c r="G26" s="17"/>
      <c r="H26" s="17"/>
      <c r="I26" s="17">
        <f t="shared" ref="I26:I28" si="4">(E26*F26)*G26*H26</f>
        <v>0</v>
      </c>
      <c r="J26" s="17" t="e">
        <f t="shared" ref="J26:J28" si="5">+(E26)*(G26*H26)/(B26/F26)</f>
        <v>#DIV/0!</v>
      </c>
      <c r="K26" s="51"/>
    </row>
    <row r="27" spans="1:11">
      <c r="A27" s="70" t="s">
        <v>135</v>
      </c>
      <c r="B27" s="15">
        <f t="shared" si="3"/>
        <v>0</v>
      </c>
      <c r="C27" s="15">
        <v>22800</v>
      </c>
      <c r="D27" s="14" t="s">
        <v>18</v>
      </c>
      <c r="E27" s="16">
        <v>0</v>
      </c>
      <c r="F27" s="103">
        <v>323</v>
      </c>
      <c r="G27" s="17">
        <v>0.17</v>
      </c>
      <c r="H27" s="17">
        <v>5</v>
      </c>
      <c r="I27" s="17">
        <f>IF(OR(E26=0,E28=0),0,(E27*F27)*G27*H27)</f>
        <v>0</v>
      </c>
      <c r="J27" s="17" t="e">
        <f>+(E27)*(G27*H27)/(B27/F27)</f>
        <v>#DIV/0!</v>
      </c>
      <c r="K27" s="51"/>
    </row>
    <row r="28" spans="1:11">
      <c r="A28" s="70" t="s">
        <v>138</v>
      </c>
      <c r="B28" s="15">
        <f t="shared" si="3"/>
        <v>0</v>
      </c>
      <c r="C28" s="15">
        <v>90</v>
      </c>
      <c r="D28" s="14" t="s">
        <v>136</v>
      </c>
      <c r="E28" s="16">
        <v>0</v>
      </c>
      <c r="F28" s="103"/>
      <c r="G28" s="17"/>
      <c r="H28" s="17"/>
      <c r="I28" s="17">
        <f t="shared" si="4"/>
        <v>0</v>
      </c>
      <c r="J28" s="17" t="e">
        <f t="shared" si="5"/>
        <v>#DIV/0!</v>
      </c>
      <c r="K28" s="14"/>
    </row>
    <row r="29" spans="1:11">
      <c r="A29" s="19" t="s">
        <v>10</v>
      </c>
      <c r="B29" s="128">
        <f>SUM(B24,B26:B27,B28)</f>
        <v>0</v>
      </c>
      <c r="C29" s="128"/>
      <c r="D29" s="129"/>
      <c r="E29" s="130"/>
      <c r="F29" s="27"/>
      <c r="G29" s="27"/>
      <c r="H29" s="27"/>
      <c r="I29" s="27">
        <f>SUM(I24:I28)</f>
        <v>0</v>
      </c>
      <c r="J29" s="27"/>
      <c r="K29" s="28"/>
    </row>
    <row r="30" spans="1:11" ht="15.75" thickBot="1">
      <c r="A30" s="96"/>
      <c r="B30" s="97"/>
      <c r="C30" s="97"/>
      <c r="D30" s="96"/>
      <c r="E30" s="98"/>
      <c r="F30" s="99"/>
      <c r="G30" s="99"/>
      <c r="H30" s="99"/>
      <c r="I30" s="99"/>
      <c r="J30" s="99"/>
      <c r="K30" s="97"/>
    </row>
    <row r="31" spans="1:11" ht="21.75" thickBot="1">
      <c r="A31" s="43" t="s">
        <v>139</v>
      </c>
      <c r="B31" s="44"/>
      <c r="C31" s="44"/>
      <c r="D31" s="44"/>
      <c r="E31" s="44"/>
      <c r="F31" s="5"/>
      <c r="G31" s="5"/>
      <c r="H31" s="5"/>
      <c r="I31" s="5"/>
      <c r="J31" s="5"/>
      <c r="K31" s="45"/>
    </row>
    <row r="32" spans="1:11">
      <c r="A32" s="104" t="s">
        <v>34</v>
      </c>
      <c r="B32" s="105" t="s">
        <v>0</v>
      </c>
      <c r="C32" s="105"/>
      <c r="D32" s="106" t="s">
        <v>1</v>
      </c>
      <c r="E32" s="106" t="s">
        <v>4</v>
      </c>
      <c r="F32" s="107" t="s">
        <v>3</v>
      </c>
      <c r="G32" s="107" t="s">
        <v>5</v>
      </c>
      <c r="H32" s="107" t="s">
        <v>6</v>
      </c>
      <c r="I32" s="107" t="s">
        <v>23</v>
      </c>
      <c r="J32" s="107"/>
      <c r="K32" s="59"/>
    </row>
    <row r="33" spans="1:11">
      <c r="A33" s="111" t="s">
        <v>110</v>
      </c>
      <c r="B33" s="112"/>
      <c r="C33" s="112"/>
      <c r="D33" s="113"/>
      <c r="E33" s="113"/>
      <c r="F33" s="114"/>
      <c r="G33" s="114"/>
      <c r="H33" s="114"/>
      <c r="I33" s="115"/>
      <c r="J33" s="116"/>
      <c r="K33" s="117"/>
    </row>
    <row r="34" spans="1:11">
      <c r="A34" s="37" t="s">
        <v>140</v>
      </c>
      <c r="B34" s="15">
        <f>+C34*E34</f>
        <v>0</v>
      </c>
      <c r="C34" s="15">
        <v>370000</v>
      </c>
      <c r="D34" s="14" t="s">
        <v>18</v>
      </c>
      <c r="E34" s="16">
        <v>0</v>
      </c>
      <c r="F34" s="17">
        <v>323</v>
      </c>
      <c r="G34" s="17">
        <v>0.67</v>
      </c>
      <c r="H34" s="17">
        <v>8</v>
      </c>
      <c r="I34" s="17">
        <f>(E34*F34)*G34*H34</f>
        <v>0</v>
      </c>
      <c r="J34" s="17" t="e">
        <f>+(E34)*(G34*H34)/(B34/F34)</f>
        <v>#DIV/0!</v>
      </c>
      <c r="K34" s="18"/>
    </row>
    <row r="35" spans="1:11" s="108" customFormat="1">
      <c r="A35" s="119" t="s">
        <v>144</v>
      </c>
      <c r="B35" s="21">
        <f>+C35*E35</f>
        <v>0</v>
      </c>
      <c r="C35" s="21">
        <v>23000</v>
      </c>
      <c r="D35" s="20" t="s">
        <v>141</v>
      </c>
      <c r="E35" s="22">
        <v>0</v>
      </c>
      <c r="F35" s="23"/>
      <c r="G35" s="23"/>
      <c r="H35" s="23"/>
      <c r="I35" s="23">
        <f t="shared" ref="I35:I40" si="6">(E35*F35)*G35*H35</f>
        <v>0</v>
      </c>
      <c r="J35" s="23" t="e">
        <f t="shared" ref="J35:J40" si="7">+(E35)*(G35*H35)/(B35/F35)</f>
        <v>#DIV/0!</v>
      </c>
      <c r="K35" s="118"/>
    </row>
    <row r="36" spans="1:11">
      <c r="A36" s="111" t="s">
        <v>111</v>
      </c>
      <c r="B36" s="120"/>
      <c r="C36" s="120"/>
      <c r="D36" s="121"/>
      <c r="E36" s="121"/>
      <c r="F36" s="122"/>
      <c r="G36" s="122"/>
      <c r="H36" s="122"/>
      <c r="I36" s="121"/>
      <c r="J36" s="121"/>
      <c r="K36" s="123"/>
    </row>
    <row r="37" spans="1:11">
      <c r="A37" s="109" t="s">
        <v>142</v>
      </c>
      <c r="B37" s="15">
        <f t="shared" ref="B37:B40" si="8">+C37*E37</f>
        <v>0</v>
      </c>
      <c r="C37" s="15">
        <v>280000</v>
      </c>
      <c r="D37" s="14" t="s">
        <v>18</v>
      </c>
      <c r="E37" s="16">
        <v>0</v>
      </c>
      <c r="F37" s="17">
        <v>323</v>
      </c>
      <c r="G37" s="17">
        <v>0.67</v>
      </c>
      <c r="H37" s="17">
        <v>8</v>
      </c>
      <c r="I37" s="17">
        <f>(E37*F37)*G37*H37</f>
        <v>0</v>
      </c>
      <c r="J37" s="17" t="e">
        <f t="shared" si="7"/>
        <v>#DIV/0!</v>
      </c>
      <c r="K37" s="51"/>
    </row>
    <row r="38" spans="1:11">
      <c r="A38" s="109" t="s">
        <v>143</v>
      </c>
      <c r="B38" s="15">
        <f t="shared" si="8"/>
        <v>0</v>
      </c>
      <c r="C38" s="15">
        <v>255000</v>
      </c>
      <c r="D38" s="14" t="s">
        <v>18</v>
      </c>
      <c r="E38" s="16">
        <v>0</v>
      </c>
      <c r="F38" s="17"/>
      <c r="G38" s="17"/>
      <c r="H38" s="17"/>
      <c r="I38" s="17">
        <f t="shared" si="6"/>
        <v>0</v>
      </c>
      <c r="J38" s="17" t="e">
        <f t="shared" si="7"/>
        <v>#DIV/0!</v>
      </c>
      <c r="K38" s="51"/>
    </row>
    <row r="39" spans="1:11">
      <c r="A39" s="14" t="s">
        <v>145</v>
      </c>
      <c r="B39" s="15">
        <f t="shared" si="8"/>
        <v>0</v>
      </c>
      <c r="C39" s="15">
        <v>9300</v>
      </c>
      <c r="D39" s="14" t="s">
        <v>151</v>
      </c>
      <c r="E39" s="16">
        <v>0</v>
      </c>
      <c r="F39" s="17"/>
      <c r="G39" s="17"/>
      <c r="H39" s="17"/>
      <c r="I39" s="17">
        <f t="shared" si="6"/>
        <v>0</v>
      </c>
      <c r="J39" s="17" t="e">
        <f t="shared" si="7"/>
        <v>#DIV/0!</v>
      </c>
      <c r="K39" s="14"/>
    </row>
    <row r="40" spans="1:11">
      <c r="A40" s="14" t="s">
        <v>146</v>
      </c>
      <c r="B40" s="15">
        <f t="shared" si="8"/>
        <v>0</v>
      </c>
      <c r="C40" s="15">
        <v>23000</v>
      </c>
      <c r="D40" s="14" t="s">
        <v>141</v>
      </c>
      <c r="E40" s="16">
        <v>0</v>
      </c>
      <c r="F40" s="17"/>
      <c r="G40" s="17"/>
      <c r="H40" s="17"/>
      <c r="I40" s="17">
        <f t="shared" si="6"/>
        <v>0</v>
      </c>
      <c r="J40" s="17" t="e">
        <f t="shared" si="7"/>
        <v>#DIV/0!</v>
      </c>
      <c r="K40" s="24"/>
    </row>
    <row r="41" spans="1:11">
      <c r="A41" s="19" t="s">
        <v>10</v>
      </c>
      <c r="B41" s="38">
        <f>SUM(B34:B35,B37:B40)</f>
        <v>0</v>
      </c>
      <c r="C41" s="38"/>
      <c r="D41" s="25"/>
      <c r="E41" s="26"/>
      <c r="F41" s="27"/>
      <c r="G41" s="27"/>
      <c r="H41" s="27"/>
      <c r="I41" s="27">
        <f>SUM(I34:I40)</f>
        <v>0</v>
      </c>
      <c r="J41" s="27"/>
      <c r="K41" s="28"/>
    </row>
    <row r="42" spans="1:11" ht="15.75" thickBot="1">
      <c r="A42" s="96"/>
      <c r="B42" s="97"/>
      <c r="C42" s="97"/>
      <c r="D42" s="96"/>
      <c r="E42" s="98"/>
      <c r="F42" s="99"/>
      <c r="G42" s="99"/>
      <c r="H42" s="99"/>
      <c r="I42" s="99"/>
      <c r="J42" s="99"/>
      <c r="K42" s="97"/>
    </row>
    <row r="43" spans="1:11" ht="21.75" thickBot="1">
      <c r="A43" s="43" t="s">
        <v>147</v>
      </c>
      <c r="B43" s="44"/>
      <c r="C43" s="44"/>
      <c r="D43" s="44"/>
      <c r="E43" s="44"/>
      <c r="F43" s="5"/>
      <c r="G43" s="5"/>
      <c r="H43" s="5"/>
      <c r="I43" s="5"/>
      <c r="J43" s="5"/>
      <c r="K43" s="45"/>
    </row>
    <row r="44" spans="1:11">
      <c r="A44" s="104" t="s">
        <v>34</v>
      </c>
      <c r="B44" s="105" t="s">
        <v>0</v>
      </c>
      <c r="C44" s="105"/>
      <c r="D44" s="106" t="s">
        <v>1</v>
      </c>
      <c r="E44" s="106" t="s">
        <v>4</v>
      </c>
      <c r="F44" s="107" t="s">
        <v>3</v>
      </c>
      <c r="G44" s="107" t="s">
        <v>5</v>
      </c>
      <c r="H44" s="107" t="s">
        <v>6</v>
      </c>
      <c r="I44" s="107" t="s">
        <v>23</v>
      </c>
      <c r="J44" s="107"/>
      <c r="K44" s="59"/>
    </row>
    <row r="45" spans="1:11">
      <c r="A45" s="37" t="s">
        <v>148</v>
      </c>
      <c r="B45" s="15">
        <f>+C45*E45</f>
        <v>0</v>
      </c>
      <c r="C45" s="15">
        <v>350000</v>
      </c>
      <c r="D45" s="14" t="s">
        <v>18</v>
      </c>
      <c r="E45" s="16">
        <v>0</v>
      </c>
      <c r="F45" s="17">
        <v>323</v>
      </c>
      <c r="G45" s="17">
        <v>0.06</v>
      </c>
      <c r="H45" s="17">
        <v>10</v>
      </c>
      <c r="I45" s="17">
        <f>(E45*F45)*G45*H45</f>
        <v>0</v>
      </c>
      <c r="J45" s="17" t="e">
        <f>+(E45)*(G45*H45)/(B45/F45)</f>
        <v>#DIV/0!</v>
      </c>
      <c r="K45" s="24"/>
    </row>
    <row r="46" spans="1:11">
      <c r="A46" s="14" t="s">
        <v>149</v>
      </c>
      <c r="B46" s="15">
        <f t="shared" ref="B46:B47" si="9">+C46*E46</f>
        <v>0</v>
      </c>
      <c r="C46" s="49">
        <v>260000</v>
      </c>
      <c r="D46" s="14" t="s">
        <v>150</v>
      </c>
      <c r="E46" s="16">
        <v>0</v>
      </c>
      <c r="F46" s="17"/>
      <c r="G46" s="17"/>
      <c r="H46" s="17"/>
      <c r="I46" s="17">
        <f t="shared" ref="I46:I47" si="10">(E46*F46)*G46*H46</f>
        <v>0</v>
      </c>
      <c r="J46" s="17" t="e">
        <f t="shared" ref="J46:J47" si="11">+(E46)*(G46*H46)/(B46/F46)</f>
        <v>#DIV/0!</v>
      </c>
      <c r="K46" s="51"/>
    </row>
    <row r="47" spans="1:11">
      <c r="A47" s="14" t="s">
        <v>131</v>
      </c>
      <c r="B47" s="15">
        <f t="shared" si="9"/>
        <v>0</v>
      </c>
      <c r="C47" s="49">
        <v>43000</v>
      </c>
      <c r="D47" s="14" t="s">
        <v>141</v>
      </c>
      <c r="E47" s="16">
        <v>0</v>
      </c>
      <c r="F47" s="17"/>
      <c r="G47" s="17"/>
      <c r="H47" s="17"/>
      <c r="I47" s="17">
        <f t="shared" si="10"/>
        <v>0</v>
      </c>
      <c r="J47" s="17" t="e">
        <f t="shared" si="11"/>
        <v>#DIV/0!</v>
      </c>
      <c r="K47" s="51"/>
    </row>
    <row r="48" spans="1:11">
      <c r="A48" s="19" t="s">
        <v>10</v>
      </c>
      <c r="B48" s="38">
        <f>SUM(B45:B47)</f>
        <v>0</v>
      </c>
      <c r="C48" s="38"/>
      <c r="D48" s="25"/>
      <c r="E48" s="26"/>
      <c r="F48" s="27"/>
      <c r="G48" s="27"/>
      <c r="H48" s="27"/>
      <c r="I48" s="27">
        <f>SUM(I45:I47)</f>
        <v>0</v>
      </c>
      <c r="J48" s="27"/>
      <c r="K48" s="28"/>
    </row>
    <row r="49" spans="1:11" ht="15.75" thickBot="1">
      <c r="A49" s="96"/>
      <c r="B49" s="97"/>
      <c r="C49" s="97"/>
      <c r="D49" s="96"/>
      <c r="E49" s="98"/>
      <c r="F49" s="99"/>
      <c r="G49" s="99"/>
      <c r="H49" s="99"/>
      <c r="I49" s="99"/>
      <c r="J49" s="99"/>
      <c r="K49" s="97"/>
    </row>
    <row r="50" spans="1:11" ht="21.75" thickBot="1">
      <c r="A50" s="43" t="s">
        <v>261</v>
      </c>
      <c r="B50" s="44"/>
      <c r="C50" s="44"/>
      <c r="D50" s="44"/>
      <c r="E50" s="44"/>
      <c r="F50" s="5"/>
      <c r="G50" s="5"/>
      <c r="H50" s="5"/>
      <c r="I50" s="5"/>
      <c r="J50" s="5"/>
      <c r="K50" s="45"/>
    </row>
    <row r="51" spans="1:11">
      <c r="A51" s="104" t="s">
        <v>34</v>
      </c>
      <c r="B51" s="105" t="s">
        <v>0</v>
      </c>
      <c r="C51" s="105"/>
      <c r="D51" s="106" t="s">
        <v>1</v>
      </c>
      <c r="E51" s="106" t="s">
        <v>4</v>
      </c>
      <c r="F51" s="107" t="s">
        <v>3</v>
      </c>
      <c r="G51" s="107" t="s">
        <v>5</v>
      </c>
      <c r="H51" s="107" t="s">
        <v>6</v>
      </c>
      <c r="I51" s="107" t="s">
        <v>23</v>
      </c>
      <c r="J51" s="107"/>
      <c r="K51" s="59"/>
    </row>
    <row r="52" spans="1:11">
      <c r="A52" s="37" t="s">
        <v>152</v>
      </c>
      <c r="B52" s="15">
        <f t="shared" ref="B52:B53" si="12">+C52*E52</f>
        <v>0</v>
      </c>
      <c r="C52" s="15">
        <v>160000</v>
      </c>
      <c r="D52" s="14" t="s">
        <v>18</v>
      </c>
      <c r="E52" s="16">
        <v>0</v>
      </c>
      <c r="F52" s="17">
        <v>323</v>
      </c>
      <c r="G52" s="17">
        <v>0.38</v>
      </c>
      <c r="H52" s="17">
        <v>8</v>
      </c>
      <c r="I52" s="17">
        <f>IF(E53=0,0,(E52*F52)*G52*H52)</f>
        <v>0</v>
      </c>
      <c r="J52" s="17" t="e">
        <f>+(E52)*(G52*H52)/(B52/F52)</f>
        <v>#DIV/0!</v>
      </c>
      <c r="K52" s="24"/>
    </row>
    <row r="53" spans="1:11">
      <c r="A53" s="14" t="s">
        <v>153</v>
      </c>
      <c r="B53" s="15">
        <f t="shared" si="12"/>
        <v>0</v>
      </c>
      <c r="C53" s="49">
        <v>62000</v>
      </c>
      <c r="D53" s="14" t="s">
        <v>26</v>
      </c>
      <c r="E53" s="16">
        <v>0</v>
      </c>
      <c r="F53" s="17"/>
      <c r="G53" s="17"/>
      <c r="H53" s="17"/>
      <c r="I53" s="17">
        <f>(E53*F53)*G53*H53</f>
        <v>0</v>
      </c>
      <c r="J53" s="17" t="e">
        <f>+(E53)*(G53*H53)/(B53/F53)</f>
        <v>#DIV/0!</v>
      </c>
      <c r="K53" s="51"/>
    </row>
    <row r="54" spans="1:11">
      <c r="A54" s="19" t="s">
        <v>10</v>
      </c>
      <c r="B54" s="38">
        <f>SUM(B52:B53)</f>
        <v>0</v>
      </c>
      <c r="C54" s="38"/>
      <c r="D54" s="25"/>
      <c r="E54" s="26"/>
      <c r="F54" s="27"/>
      <c r="G54" s="27"/>
      <c r="H54" s="27"/>
      <c r="I54" s="27">
        <f>SUM(I52:I53)</f>
        <v>0</v>
      </c>
      <c r="J54" s="27"/>
      <c r="K54" s="28"/>
    </row>
    <row r="55" spans="1:11" ht="15.75" thickBot="1">
      <c r="A55" s="96"/>
      <c r="B55" s="97"/>
      <c r="C55" s="97"/>
      <c r="D55" s="96"/>
      <c r="E55" s="98"/>
      <c r="F55" s="99"/>
      <c r="G55" s="99"/>
      <c r="H55" s="99"/>
      <c r="I55" s="99"/>
      <c r="J55" s="99"/>
      <c r="K55" s="97"/>
    </row>
    <row r="56" spans="1:11" ht="21.75" thickBot="1">
      <c r="A56" s="43" t="s">
        <v>262</v>
      </c>
      <c r="B56" s="44"/>
      <c r="C56" s="44"/>
      <c r="D56" s="44"/>
      <c r="E56" s="44"/>
      <c r="F56" s="5"/>
      <c r="G56" s="5"/>
      <c r="H56" s="5"/>
      <c r="I56" s="5"/>
      <c r="J56" s="5"/>
      <c r="K56" s="45"/>
    </row>
    <row r="57" spans="1:11">
      <c r="A57" s="104" t="s">
        <v>34</v>
      </c>
      <c r="B57" s="105" t="s">
        <v>0</v>
      </c>
      <c r="C57" s="105"/>
      <c r="D57" s="106" t="s">
        <v>1</v>
      </c>
      <c r="E57" s="106" t="s">
        <v>4</v>
      </c>
      <c r="F57" s="107" t="s">
        <v>3</v>
      </c>
      <c r="G57" s="107" t="s">
        <v>5</v>
      </c>
      <c r="H57" s="107" t="s">
        <v>6</v>
      </c>
      <c r="I57" s="107" t="s">
        <v>23</v>
      </c>
      <c r="J57" s="107"/>
      <c r="K57" s="59"/>
    </row>
    <row r="58" spans="1:11">
      <c r="A58" s="37" t="s">
        <v>154</v>
      </c>
      <c r="B58" s="15">
        <f>+C58*E58</f>
        <v>0</v>
      </c>
      <c r="C58" s="15">
        <v>330000</v>
      </c>
      <c r="D58" s="14" t="s">
        <v>18</v>
      </c>
      <c r="E58" s="16">
        <v>0</v>
      </c>
      <c r="F58" s="17">
        <v>323</v>
      </c>
      <c r="G58" s="17">
        <v>0.83</v>
      </c>
      <c r="H58" s="17">
        <v>8</v>
      </c>
      <c r="I58" s="17">
        <f>IF(E59=0,0,(E58*F58)*G58*H58)</f>
        <v>0</v>
      </c>
      <c r="J58" s="17" t="e">
        <f>+(E58)*(G58*H58)/(B58/F58)</f>
        <v>#DIV/0!</v>
      </c>
      <c r="K58" s="24"/>
    </row>
    <row r="59" spans="1:11">
      <c r="A59" s="37" t="s">
        <v>155</v>
      </c>
      <c r="B59" s="15">
        <f t="shared" ref="B59" si="13">+C59*E59</f>
        <v>0</v>
      </c>
      <c r="C59" s="49">
        <v>66000</v>
      </c>
      <c r="D59" s="14" t="s">
        <v>26</v>
      </c>
      <c r="E59" s="16">
        <v>0</v>
      </c>
      <c r="F59" s="17"/>
      <c r="G59" s="17"/>
      <c r="H59" s="17"/>
      <c r="I59" s="17">
        <f>(E59*F59)*G59*H59</f>
        <v>0</v>
      </c>
      <c r="J59" s="17" t="e">
        <f>+(E59)*(G59*H59)/(B59/F59)</f>
        <v>#DIV/0!</v>
      </c>
      <c r="K59" s="51"/>
    </row>
    <row r="60" spans="1:11">
      <c r="A60" s="19" t="s">
        <v>10</v>
      </c>
      <c r="B60" s="38">
        <f>SUM(B58:B59)</f>
        <v>0</v>
      </c>
      <c r="C60" s="38"/>
      <c r="D60" s="25"/>
      <c r="E60" s="26"/>
      <c r="F60" s="27"/>
      <c r="G60" s="27"/>
      <c r="H60" s="27"/>
      <c r="I60" s="27">
        <f>SUM(I58:I59)</f>
        <v>0</v>
      </c>
      <c r="J60" s="27"/>
      <c r="K60" s="28"/>
    </row>
    <row r="61" spans="1:11" ht="15.75" thickBot="1">
      <c r="A61" s="96"/>
      <c r="B61" s="97"/>
      <c r="C61" s="97"/>
      <c r="D61" s="96"/>
      <c r="E61" s="98"/>
      <c r="F61" s="99"/>
      <c r="G61" s="99"/>
      <c r="H61" s="99"/>
      <c r="I61" s="99"/>
      <c r="J61" s="99"/>
      <c r="K61" s="97"/>
    </row>
    <row r="62" spans="1:11" ht="21.75" thickBot="1">
      <c r="A62" s="137" t="s">
        <v>263</v>
      </c>
      <c r="B62" s="44"/>
      <c r="C62" s="44"/>
      <c r="D62" s="44"/>
      <c r="E62" s="44"/>
      <c r="F62" s="5"/>
      <c r="G62" s="5"/>
      <c r="H62" s="5"/>
      <c r="I62" s="5"/>
      <c r="J62" s="5"/>
      <c r="K62" s="45"/>
    </row>
    <row r="63" spans="1:11">
      <c r="A63" s="104" t="s">
        <v>34</v>
      </c>
      <c r="B63" s="105" t="s">
        <v>0</v>
      </c>
      <c r="C63" s="105"/>
      <c r="D63" s="106" t="s">
        <v>1</v>
      </c>
      <c r="E63" s="106" t="s">
        <v>4</v>
      </c>
      <c r="F63" s="107" t="s">
        <v>3</v>
      </c>
      <c r="G63" s="107" t="s">
        <v>5</v>
      </c>
      <c r="H63" s="107" t="s">
        <v>6</v>
      </c>
      <c r="I63" s="107" t="s">
        <v>23</v>
      </c>
      <c r="J63" s="107"/>
      <c r="K63" s="59"/>
    </row>
    <row r="64" spans="1:11" ht="16.5" customHeight="1">
      <c r="A64" s="110" t="s">
        <v>159</v>
      </c>
      <c r="B64" s="15">
        <f>+C64*E64</f>
        <v>0</v>
      </c>
      <c r="C64" s="15">
        <v>0</v>
      </c>
      <c r="D64" s="14" t="s">
        <v>18</v>
      </c>
      <c r="E64" s="16">
        <v>0</v>
      </c>
      <c r="F64" s="17">
        <v>323</v>
      </c>
      <c r="G64" s="17">
        <v>0.38</v>
      </c>
      <c r="H64" s="17">
        <v>8</v>
      </c>
      <c r="I64" s="17">
        <f>IF(OR(E66=0,E65=0),0,(E64*F64)*G64*H64)</f>
        <v>0</v>
      </c>
      <c r="J64" s="17" t="e">
        <f>+(E64)*(G64*H64)/(B64/F64)</f>
        <v>#DIV/0!</v>
      </c>
      <c r="K64" s="24"/>
    </row>
    <row r="65" spans="1:11" ht="14.25" customHeight="1">
      <c r="A65" s="110" t="s">
        <v>158</v>
      </c>
      <c r="B65" s="15">
        <f>+C65*E65</f>
        <v>0</v>
      </c>
      <c r="C65" s="15">
        <v>73000</v>
      </c>
      <c r="D65" s="14" t="s">
        <v>157</v>
      </c>
      <c r="E65" s="16">
        <v>0</v>
      </c>
      <c r="F65" s="17"/>
      <c r="G65" s="17"/>
      <c r="H65" s="17"/>
      <c r="I65" s="17">
        <f>(E65*F65)*G65*H65</f>
        <v>0</v>
      </c>
      <c r="J65" s="17" t="e">
        <f>+(E65)*(G65*H65)/(B65/F65)</f>
        <v>#DIV/0!</v>
      </c>
      <c r="K65" s="24"/>
    </row>
    <row r="66" spans="1:11" ht="14.25" customHeight="1">
      <c r="A66" s="110" t="s">
        <v>293</v>
      </c>
      <c r="B66" s="15">
        <f>+C66*E66</f>
        <v>0</v>
      </c>
      <c r="C66" s="49">
        <v>145000</v>
      </c>
      <c r="D66" s="14" t="s">
        <v>150</v>
      </c>
      <c r="E66" s="16">
        <v>0</v>
      </c>
      <c r="F66" s="17"/>
      <c r="G66" s="17"/>
      <c r="H66" s="17"/>
      <c r="I66" s="17">
        <f>(E66*F66)*G66*H66</f>
        <v>0</v>
      </c>
      <c r="J66" s="17" t="e">
        <f>+(E66)*(G66*H66)/(B66/F66)</f>
        <v>#DIV/0!</v>
      </c>
      <c r="K66" s="51"/>
    </row>
    <row r="67" spans="1:11">
      <c r="A67" s="14" t="s">
        <v>156</v>
      </c>
      <c r="B67" s="15">
        <f t="shared" ref="B67" si="14">+C67*E67</f>
        <v>0</v>
      </c>
      <c r="C67" s="49">
        <v>23000</v>
      </c>
      <c r="D67" s="14" t="s">
        <v>141</v>
      </c>
      <c r="E67" s="16">
        <v>0</v>
      </c>
      <c r="F67" s="17"/>
      <c r="G67" s="17"/>
      <c r="H67" s="17"/>
      <c r="I67" s="17">
        <f>(E67*F67)*G67*H67</f>
        <v>0</v>
      </c>
      <c r="J67" s="17" t="e">
        <f>+(E67)*(G67*H67)/(B67/F67)</f>
        <v>#DIV/0!</v>
      </c>
      <c r="K67" s="51"/>
    </row>
    <row r="68" spans="1:11">
      <c r="A68" s="19" t="s">
        <v>10</v>
      </c>
      <c r="B68" s="38">
        <f>SUM(B64:B67)</f>
        <v>0</v>
      </c>
      <c r="C68" s="38"/>
      <c r="D68" s="25"/>
      <c r="E68" s="26"/>
      <c r="F68" s="27"/>
      <c r="G68" s="27"/>
      <c r="H68" s="27"/>
      <c r="I68" s="27">
        <f>SUM(I64:I67)</f>
        <v>0</v>
      </c>
      <c r="J68" s="27"/>
      <c r="K68" s="28"/>
    </row>
    <row r="69" spans="1:11" ht="15.75" thickBot="1">
      <c r="A69" s="96"/>
      <c r="B69" s="97"/>
      <c r="C69" s="97"/>
      <c r="D69" s="96"/>
      <c r="E69" s="98"/>
      <c r="F69" s="99"/>
      <c r="G69" s="99"/>
      <c r="H69" s="99"/>
      <c r="I69" s="99"/>
      <c r="J69" s="99"/>
      <c r="K69" s="97"/>
    </row>
    <row r="70" spans="1:11" ht="21.75" thickBot="1">
      <c r="A70" s="43" t="s">
        <v>264</v>
      </c>
      <c r="B70" s="44"/>
      <c r="C70" s="44"/>
      <c r="D70" s="44"/>
      <c r="E70" s="44"/>
      <c r="F70" s="5"/>
      <c r="G70" s="5"/>
      <c r="H70" s="5"/>
      <c r="I70" s="5"/>
      <c r="J70" s="5"/>
      <c r="K70" s="45"/>
    </row>
    <row r="71" spans="1:11">
      <c r="A71" s="104" t="s">
        <v>34</v>
      </c>
      <c r="B71" s="105" t="s">
        <v>0</v>
      </c>
      <c r="C71" s="105"/>
      <c r="D71" s="106" t="s">
        <v>1</v>
      </c>
      <c r="E71" s="106" t="s">
        <v>4</v>
      </c>
      <c r="F71" s="107" t="s">
        <v>3</v>
      </c>
      <c r="G71" s="107" t="s">
        <v>5</v>
      </c>
      <c r="H71" s="107" t="s">
        <v>6</v>
      </c>
      <c r="I71" s="107" t="s">
        <v>23</v>
      </c>
      <c r="J71" s="107"/>
      <c r="K71" s="59"/>
    </row>
    <row r="72" spans="1:11" ht="16.5" customHeight="1">
      <c r="A72" s="110" t="s">
        <v>308</v>
      </c>
      <c r="B72" s="15">
        <f>+C72*E72</f>
        <v>0</v>
      </c>
      <c r="C72" s="15">
        <v>21000</v>
      </c>
      <c r="D72" s="14" t="s">
        <v>18</v>
      </c>
      <c r="E72" s="16">
        <v>0</v>
      </c>
      <c r="F72" s="17">
        <v>323</v>
      </c>
      <c r="G72" s="17">
        <v>0.63</v>
      </c>
      <c r="H72" s="17">
        <v>8</v>
      </c>
      <c r="I72" s="17">
        <f>IF(E73=0,0,(E72*F72)*G72*H72)</f>
        <v>0</v>
      </c>
      <c r="J72" s="17" t="e">
        <f>+(E72)*(G72*H72)/(B72/F72)</f>
        <v>#DIV/0!</v>
      </c>
      <c r="K72" s="24"/>
    </row>
    <row r="73" spans="1:11" ht="14.25" customHeight="1">
      <c r="A73" s="110" t="s">
        <v>309</v>
      </c>
      <c r="B73" s="15">
        <f>+C73*E73</f>
        <v>0</v>
      </c>
      <c r="C73" s="15">
        <v>48000</v>
      </c>
      <c r="D73" s="14" t="s">
        <v>157</v>
      </c>
      <c r="E73" s="16">
        <v>0</v>
      </c>
      <c r="F73" s="17"/>
      <c r="G73" s="17"/>
      <c r="H73" s="17"/>
      <c r="I73" s="17">
        <f t="shared" ref="I73:I74" si="15">(E73*F73)*G73*H73</f>
        <v>0</v>
      </c>
      <c r="J73" s="17" t="e">
        <f t="shared" ref="J73:J74" si="16">+(E73)*(G73*H73)/(B73/F73)</f>
        <v>#DIV/0!</v>
      </c>
      <c r="K73" s="24"/>
    </row>
    <row r="74" spans="1:11">
      <c r="A74" s="14" t="s">
        <v>156</v>
      </c>
      <c r="B74" s="15">
        <f t="shared" ref="B74" si="17">+C74*E74</f>
        <v>0</v>
      </c>
      <c r="C74" s="49">
        <v>23000</v>
      </c>
      <c r="D74" s="14" t="s">
        <v>141</v>
      </c>
      <c r="E74" s="16">
        <v>0</v>
      </c>
      <c r="F74" s="17"/>
      <c r="G74" s="17"/>
      <c r="H74" s="17"/>
      <c r="I74" s="17">
        <f t="shared" si="15"/>
        <v>0</v>
      </c>
      <c r="J74" s="17" t="e">
        <f t="shared" si="16"/>
        <v>#DIV/0!</v>
      </c>
      <c r="K74" s="51"/>
    </row>
    <row r="75" spans="1:11">
      <c r="A75" s="19" t="s">
        <v>10</v>
      </c>
      <c r="B75" s="38">
        <f>SUM(B72:B74)</f>
        <v>0</v>
      </c>
      <c r="C75" s="38"/>
      <c r="D75" s="25"/>
      <c r="E75" s="26"/>
      <c r="F75" s="27"/>
      <c r="G75" s="27"/>
      <c r="H75" s="27"/>
      <c r="I75" s="27">
        <f>SUM(I72:I74)</f>
        <v>0</v>
      </c>
      <c r="J75" s="27"/>
      <c r="K75" s="28"/>
    </row>
    <row r="76" spans="1:11" ht="15.75" thickBot="1">
      <c r="A76" s="96"/>
      <c r="B76" s="97"/>
      <c r="C76" s="97"/>
      <c r="D76" s="96"/>
      <c r="E76" s="98"/>
      <c r="F76" s="99"/>
      <c r="G76" s="99"/>
      <c r="H76" s="99"/>
      <c r="I76" s="99"/>
      <c r="J76" s="99"/>
      <c r="K76" s="97"/>
    </row>
    <row r="77" spans="1:11" ht="21.75" thickBot="1">
      <c r="A77" s="43" t="s">
        <v>265</v>
      </c>
      <c r="B77" s="44"/>
      <c r="C77" s="44"/>
      <c r="D77" s="44"/>
      <c r="E77" s="44"/>
      <c r="F77" s="5"/>
      <c r="G77" s="5"/>
      <c r="H77" s="5"/>
      <c r="I77" s="5"/>
      <c r="J77" s="5"/>
      <c r="K77" s="45"/>
    </row>
    <row r="78" spans="1:11">
      <c r="A78" s="104" t="s">
        <v>34</v>
      </c>
      <c r="B78" s="105" t="s">
        <v>0</v>
      </c>
      <c r="C78" s="105"/>
      <c r="D78" s="106" t="s">
        <v>1</v>
      </c>
      <c r="E78" s="106" t="s">
        <v>4</v>
      </c>
      <c r="F78" s="107" t="s">
        <v>3</v>
      </c>
      <c r="G78" s="107" t="s">
        <v>5</v>
      </c>
      <c r="H78" s="107" t="s">
        <v>6</v>
      </c>
      <c r="I78" s="107" t="s">
        <v>23</v>
      </c>
      <c r="J78" s="107"/>
      <c r="K78" s="59"/>
    </row>
    <row r="79" spans="1:11">
      <c r="A79" s="14" t="s">
        <v>160</v>
      </c>
      <c r="B79" s="15">
        <f t="shared" ref="B79" si="18">+C79*E79</f>
        <v>0</v>
      </c>
      <c r="C79" s="49">
        <v>190000</v>
      </c>
      <c r="D79" s="14" t="s">
        <v>17</v>
      </c>
      <c r="E79" s="16">
        <v>0</v>
      </c>
      <c r="F79" s="17">
        <v>323</v>
      </c>
      <c r="G79" s="17">
        <v>0.06</v>
      </c>
      <c r="H79" s="17">
        <v>8</v>
      </c>
      <c r="I79" s="17">
        <f>(E79*F79)*G79*H79</f>
        <v>0</v>
      </c>
      <c r="J79" s="17" t="e">
        <f t="shared" ref="J79" si="19">+(E79)*(G79*H79)/(B79/F79)</f>
        <v>#DIV/0!</v>
      </c>
      <c r="K79" s="51"/>
    </row>
    <row r="80" spans="1:11">
      <c r="A80" s="19" t="s">
        <v>10</v>
      </c>
      <c r="B80" s="38">
        <f>SUM(B79)</f>
        <v>0</v>
      </c>
      <c r="C80" s="38"/>
      <c r="D80" s="25"/>
      <c r="E80" s="26"/>
      <c r="F80" s="27"/>
      <c r="G80" s="27"/>
      <c r="H80" s="27"/>
      <c r="I80" s="27">
        <f>I79</f>
        <v>0</v>
      </c>
      <c r="J80" s="27"/>
      <c r="K80" s="28"/>
    </row>
    <row r="81" spans="1:11" ht="15.75" thickBot="1">
      <c r="A81" s="96"/>
      <c r="B81" s="97"/>
      <c r="C81" s="97"/>
      <c r="D81" s="96"/>
      <c r="E81" s="98"/>
      <c r="F81" s="99"/>
      <c r="G81" s="99"/>
      <c r="H81" s="99"/>
      <c r="I81" s="99"/>
      <c r="J81" s="99"/>
      <c r="K81" s="97"/>
    </row>
    <row r="82" spans="1:11" ht="21.75" thickBot="1">
      <c r="A82" s="43" t="s">
        <v>230</v>
      </c>
      <c r="B82" s="44"/>
      <c r="C82" s="44"/>
      <c r="D82" s="44"/>
      <c r="E82" s="44"/>
      <c r="F82" s="5"/>
      <c r="G82" s="5"/>
      <c r="H82" s="5"/>
      <c r="I82" s="5"/>
      <c r="J82" s="5"/>
      <c r="K82" s="45"/>
    </row>
    <row r="83" spans="1:11">
      <c r="A83" s="104" t="s">
        <v>34</v>
      </c>
      <c r="B83" s="105" t="s">
        <v>0</v>
      </c>
      <c r="C83" s="105"/>
      <c r="D83" s="106" t="s">
        <v>1</v>
      </c>
      <c r="E83" s="106" t="s">
        <v>4</v>
      </c>
      <c r="F83" s="107" t="s">
        <v>3</v>
      </c>
      <c r="G83" s="107" t="s">
        <v>5</v>
      </c>
      <c r="H83" s="107" t="s">
        <v>6</v>
      </c>
      <c r="I83" s="107" t="s">
        <v>23</v>
      </c>
      <c r="J83" s="107"/>
      <c r="K83" s="59"/>
    </row>
    <row r="84" spans="1:11">
      <c r="A84" s="14" t="s">
        <v>231</v>
      </c>
      <c r="B84" s="15">
        <f t="shared" ref="B84" si="20">+C84*E84</f>
        <v>0</v>
      </c>
      <c r="C84" s="49">
        <v>76000</v>
      </c>
      <c r="D84" s="14" t="s">
        <v>18</v>
      </c>
      <c r="E84" s="16">
        <v>0</v>
      </c>
      <c r="F84" s="17">
        <v>323</v>
      </c>
      <c r="G84" s="17">
        <v>0.16</v>
      </c>
      <c r="H84" s="17">
        <v>10</v>
      </c>
      <c r="I84" s="17">
        <f>IF(E85=0,0,(E84*F84)*G84*H84)</f>
        <v>0</v>
      </c>
      <c r="J84" s="17" t="e">
        <f t="shared" ref="J84" si="21">+(E84)*(G84*H84)/(B84/F84)</f>
        <v>#DIV/0!</v>
      </c>
      <c r="K84" s="51"/>
    </row>
    <row r="85" spans="1:11">
      <c r="A85" s="14" t="s">
        <v>232</v>
      </c>
      <c r="B85" s="15">
        <f t="shared" ref="B85" si="22">+C85*E85</f>
        <v>0</v>
      </c>
      <c r="C85" s="49">
        <v>7100</v>
      </c>
      <c r="D85" s="14" t="s">
        <v>233</v>
      </c>
      <c r="E85" s="16">
        <v>0</v>
      </c>
      <c r="F85" s="17"/>
      <c r="G85" s="17"/>
      <c r="H85" s="17"/>
      <c r="I85" s="17">
        <f>(E85*F85)*G85*H85</f>
        <v>0</v>
      </c>
      <c r="J85" s="17" t="e">
        <f t="shared" ref="J85" si="23">+(E85)*(G85*H85)/(B85/F85)</f>
        <v>#DIV/0!</v>
      </c>
      <c r="K85" s="51"/>
    </row>
    <row r="86" spans="1:11">
      <c r="A86" s="14" t="s">
        <v>131</v>
      </c>
      <c r="B86" s="15">
        <f t="shared" ref="B86" si="24">+C86*E86</f>
        <v>0</v>
      </c>
      <c r="C86" s="49">
        <v>48000</v>
      </c>
      <c r="D86" s="14" t="s">
        <v>141</v>
      </c>
      <c r="E86" s="16">
        <v>0</v>
      </c>
      <c r="F86" s="17"/>
      <c r="G86" s="17"/>
      <c r="H86" s="17"/>
      <c r="I86" s="17">
        <f>(E86*F86)*G86*H86</f>
        <v>0</v>
      </c>
      <c r="J86" s="17" t="e">
        <f t="shared" ref="J86" si="25">+(E86)*(G86*H86)/(B86/F86)</f>
        <v>#DIV/0!</v>
      </c>
      <c r="K86" s="51"/>
    </row>
    <row r="87" spans="1:11">
      <c r="A87" s="19" t="s">
        <v>10</v>
      </c>
      <c r="B87" s="38">
        <f>SUM(B84:B86)</f>
        <v>0</v>
      </c>
      <c r="C87" s="38"/>
      <c r="D87" s="25"/>
      <c r="E87" s="26"/>
      <c r="F87" s="27"/>
      <c r="G87" s="27"/>
      <c r="H87" s="27"/>
      <c r="I87" s="27">
        <f>SUM(I84:I86)</f>
        <v>0</v>
      </c>
      <c r="J87" s="27"/>
      <c r="K87" s="28"/>
    </row>
    <row r="88" spans="1:11">
      <c r="A88" s="96"/>
      <c r="B88" s="97"/>
      <c r="C88" s="97"/>
      <c r="D88" s="96"/>
      <c r="E88" s="98"/>
      <c r="F88" s="99"/>
      <c r="G88" s="99"/>
      <c r="H88" s="99"/>
      <c r="I88" s="99"/>
      <c r="J88" s="99"/>
      <c r="K88" s="97"/>
    </row>
    <row r="89" spans="1:11">
      <c r="A89" s="96"/>
      <c r="B89" s="97"/>
      <c r="C89" s="97"/>
      <c r="D89" s="96"/>
      <c r="E89" s="98"/>
      <c r="F89" s="99"/>
      <c r="G89" s="99"/>
      <c r="H89" s="99"/>
      <c r="I89" s="99"/>
      <c r="J89" s="99"/>
      <c r="K89" s="97"/>
    </row>
    <row r="91" spans="1:11">
      <c r="A91" s="82" t="s">
        <v>24</v>
      </c>
      <c r="B91" s="69">
        <f>SUM(I9,I19,I29,I41,I48,I54,I60,I68,I75,I80,I87)</f>
        <v>0</v>
      </c>
      <c r="C91" s="2"/>
      <c r="D91" s="2"/>
      <c r="E91" s="2"/>
      <c r="F91" s="2"/>
      <c r="G91" s="2"/>
      <c r="H91" s="2"/>
      <c r="I91" s="2"/>
      <c r="J91" s="2"/>
      <c r="K91" s="2"/>
    </row>
    <row r="92" spans="1:11" ht="15.75" thickBot="1">
      <c r="A92" s="52" t="s">
        <v>11</v>
      </c>
      <c r="B92" s="69">
        <f>SUM(B9,B19,B29,B41,B48,B54,B60,B68,B75,B80,B87)</f>
        <v>0</v>
      </c>
      <c r="C92" s="2"/>
      <c r="D92" s="2"/>
      <c r="E92" s="2"/>
      <c r="F92" s="2"/>
      <c r="G92" s="2"/>
      <c r="H92" s="2"/>
      <c r="I92" s="2"/>
      <c r="J92" s="2"/>
      <c r="K92" s="2"/>
    </row>
    <row r="93" spans="1:11" ht="15.75" hidden="1" thickBot="1">
      <c r="A93" s="84" t="s">
        <v>31</v>
      </c>
      <c r="B93" s="72">
        <f>IFERROR(B91/B92,0)</f>
        <v>0</v>
      </c>
      <c r="C93" s="2"/>
      <c r="D93" s="2"/>
      <c r="E93" s="2"/>
      <c r="F93" s="2"/>
      <c r="G93" s="2"/>
      <c r="H93" s="2"/>
      <c r="I93" s="2"/>
      <c r="J93" s="2"/>
      <c r="K93" s="2"/>
    </row>
    <row r="94" spans="1:11" ht="15.75" thickBot="1">
      <c r="A94" s="84" t="s">
        <v>30</v>
      </c>
      <c r="B94" s="72">
        <f>+B93*1000</f>
        <v>0</v>
      </c>
      <c r="C94" s="3"/>
      <c r="F94" s="3"/>
      <c r="G94" s="3"/>
      <c r="H94" s="3"/>
      <c r="I94" s="3"/>
      <c r="J94" s="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2"/>
  <sheetViews>
    <sheetView workbookViewId="0"/>
  </sheetViews>
  <sheetFormatPr defaultColWidth="9.140625" defaultRowHeight="15" outlineLevelCol="1"/>
  <cols>
    <col min="1" max="1" width="88.5703125" style="3" customWidth="1"/>
    <col min="2" max="2" width="11" style="11" bestFit="1" customWidth="1"/>
    <col min="3" max="3" width="14" style="11" bestFit="1" customWidth="1"/>
    <col min="4" max="4" width="15.28515625" style="3" bestFit="1" customWidth="1"/>
    <col min="5" max="5" width="12.5703125" style="3" customWidth="1"/>
    <col min="6" max="8" width="9.28515625" style="12" hidden="1" customWidth="1" outlineLevel="1"/>
    <col min="9" max="9" width="16.140625" style="12" hidden="1" customWidth="1" outlineLevel="1"/>
    <col min="10" max="10" width="19.7109375" style="12" hidden="1" customWidth="1" outlineLevel="1"/>
    <col min="11" max="11" width="21.140625" style="3" bestFit="1" customWidth="1" collapsed="1"/>
    <col min="12" max="12" width="15" style="3" customWidth="1"/>
    <col min="13" max="13" width="9.140625" style="3"/>
    <col min="14" max="14" width="42" style="3" customWidth="1"/>
    <col min="15" max="15" width="19.5703125" style="3" bestFit="1" customWidth="1"/>
    <col min="16" max="16" width="16.42578125" style="3" customWidth="1"/>
    <col min="17" max="17" width="18.28515625" style="3" customWidth="1"/>
    <col min="18" max="18" width="16.140625" style="3" customWidth="1"/>
    <col min="19" max="16384" width="9.140625" style="3"/>
  </cols>
  <sheetData>
    <row r="1" spans="1:11" s="53" customFormat="1" ht="28.5">
      <c r="A1" s="7" t="s">
        <v>195</v>
      </c>
      <c r="B1" s="8"/>
      <c r="C1" s="8"/>
      <c r="D1" s="9"/>
      <c r="E1" s="9"/>
      <c r="F1" s="10"/>
      <c r="G1" s="10"/>
      <c r="H1" s="10"/>
      <c r="I1" s="10"/>
      <c r="J1" s="10"/>
      <c r="K1" s="9"/>
    </row>
    <row r="2" spans="1:11" ht="15.75" thickBot="1"/>
    <row r="3" spans="1:11" ht="21.75" thickBot="1">
      <c r="A3" s="43" t="s">
        <v>161</v>
      </c>
      <c r="B3" s="44"/>
      <c r="C3" s="44"/>
      <c r="D3" s="44"/>
      <c r="E3" s="44"/>
      <c r="F3" s="5"/>
      <c r="G3" s="5"/>
      <c r="H3" s="5"/>
      <c r="I3" s="5"/>
      <c r="J3" s="5"/>
      <c r="K3" s="45"/>
    </row>
    <row r="4" spans="1:11">
      <c r="A4" s="32" t="s">
        <v>36</v>
      </c>
      <c r="B4" s="33" t="s">
        <v>21</v>
      </c>
      <c r="C4" s="33" t="s">
        <v>22</v>
      </c>
      <c r="D4" s="34" t="s">
        <v>1</v>
      </c>
      <c r="E4" s="34" t="s">
        <v>4</v>
      </c>
      <c r="F4" s="35" t="s">
        <v>3</v>
      </c>
      <c r="G4" s="35" t="s">
        <v>5</v>
      </c>
      <c r="H4" s="35" t="s">
        <v>6</v>
      </c>
      <c r="I4" s="35" t="s">
        <v>23</v>
      </c>
      <c r="J4" s="35" t="s">
        <v>25</v>
      </c>
      <c r="K4" s="59" t="s">
        <v>29</v>
      </c>
    </row>
    <row r="5" spans="1:11">
      <c r="A5" s="111" t="s">
        <v>110</v>
      </c>
      <c r="B5" s="120"/>
      <c r="C5" s="120"/>
      <c r="D5" s="121"/>
      <c r="E5" s="121"/>
      <c r="F5" s="122"/>
      <c r="G5" s="122"/>
      <c r="H5" s="122"/>
      <c r="I5" s="125"/>
      <c r="J5" s="124"/>
      <c r="K5" s="123"/>
    </row>
    <row r="6" spans="1:11">
      <c r="A6" s="100" t="s">
        <v>162</v>
      </c>
      <c r="B6" s="30">
        <f>+C6*E6</f>
        <v>0</v>
      </c>
      <c r="C6" s="30">
        <v>405000</v>
      </c>
      <c r="D6" s="29" t="s">
        <v>18</v>
      </c>
      <c r="E6" s="126">
        <v>0</v>
      </c>
      <c r="F6" s="127">
        <v>33.5</v>
      </c>
      <c r="G6" s="127">
        <v>2.97</v>
      </c>
      <c r="H6" s="127">
        <v>8</v>
      </c>
      <c r="I6" s="127">
        <f>(E6*F6)*G6*H6</f>
        <v>0</v>
      </c>
      <c r="J6" s="127" t="e">
        <f>+(E6)*(G6*H6)/(B6/F6)</f>
        <v>#DIV/0!</v>
      </c>
      <c r="K6" s="71"/>
    </row>
    <row r="7" spans="1:11">
      <c r="A7" s="111" t="s">
        <v>111</v>
      </c>
      <c r="B7" s="120"/>
      <c r="C7" s="120"/>
      <c r="D7" s="121"/>
      <c r="E7" s="121"/>
      <c r="F7" s="122"/>
      <c r="G7" s="122"/>
      <c r="H7" s="122"/>
      <c r="I7" s="125"/>
      <c r="J7" s="124"/>
      <c r="K7" s="123"/>
    </row>
    <row r="8" spans="1:11">
      <c r="A8" s="100" t="s">
        <v>163</v>
      </c>
      <c r="B8" s="15">
        <f>+C8*E8</f>
        <v>0</v>
      </c>
      <c r="C8" s="15">
        <v>585000</v>
      </c>
      <c r="D8" s="14" t="s">
        <v>18</v>
      </c>
      <c r="E8" s="16">
        <v>0</v>
      </c>
      <c r="F8" s="17">
        <v>33.5</v>
      </c>
      <c r="G8" s="17">
        <v>2.97</v>
      </c>
      <c r="H8" s="17">
        <v>8</v>
      </c>
      <c r="I8" s="17">
        <f>(E8*F8)*G8*H8</f>
        <v>0</v>
      </c>
      <c r="J8" s="17" t="e">
        <f>+(E8)*(G8*H8)/(B8/F8)</f>
        <v>#DIV/0!</v>
      </c>
      <c r="K8" s="71"/>
    </row>
    <row r="9" spans="1:11">
      <c r="A9" s="111" t="s">
        <v>112</v>
      </c>
      <c r="B9" s="120"/>
      <c r="C9" s="120"/>
      <c r="D9" s="121"/>
      <c r="E9" s="121"/>
      <c r="F9" s="122"/>
      <c r="G9" s="122"/>
      <c r="H9" s="122"/>
      <c r="I9" s="125"/>
      <c r="J9" s="121"/>
      <c r="K9" s="123"/>
    </row>
    <row r="10" spans="1:11">
      <c r="A10" s="29" t="s">
        <v>164</v>
      </c>
      <c r="B10" s="30">
        <f>+C10*E10</f>
        <v>0</v>
      </c>
      <c r="C10" s="55">
        <v>295000</v>
      </c>
      <c r="D10" s="39" t="s">
        <v>18</v>
      </c>
      <c r="E10" s="40">
        <v>0</v>
      </c>
      <c r="F10" s="41">
        <v>33.5</v>
      </c>
      <c r="G10" s="41">
        <v>2.97</v>
      </c>
      <c r="H10" s="41">
        <v>8</v>
      </c>
      <c r="I10" s="41">
        <f>(E10*F10)*G10*H10</f>
        <v>0</v>
      </c>
      <c r="J10" s="41" t="e">
        <f>+(E10)*(G10*H10)/(B10/F10)</f>
        <v>#DIV/0!</v>
      </c>
      <c r="K10" s="71"/>
    </row>
    <row r="11" spans="1:11">
      <c r="A11" s="19" t="s">
        <v>10</v>
      </c>
      <c r="B11" s="38">
        <f>SUM(B6,B8,B10)</f>
        <v>0</v>
      </c>
      <c r="C11" s="38"/>
      <c r="D11" s="25"/>
      <c r="E11" s="26"/>
      <c r="F11" s="27"/>
      <c r="G11" s="27"/>
      <c r="H11" s="27"/>
      <c r="I11" s="27">
        <f>SUM(I6,I8,I10)</f>
        <v>0</v>
      </c>
      <c r="J11" s="27"/>
      <c r="K11" s="28"/>
    </row>
    <row r="12" spans="1:11" ht="15.75" thickBot="1"/>
    <row r="13" spans="1:11" ht="21.75" thickBot="1">
      <c r="A13" s="43" t="s">
        <v>266</v>
      </c>
      <c r="B13" s="44"/>
      <c r="C13" s="44"/>
      <c r="D13" s="44"/>
      <c r="E13" s="44"/>
      <c r="F13" s="5"/>
      <c r="G13" s="5"/>
      <c r="H13" s="5"/>
      <c r="I13" s="5"/>
      <c r="J13" s="5"/>
      <c r="K13" s="45"/>
    </row>
    <row r="14" spans="1:11">
      <c r="A14" s="32" t="s">
        <v>36</v>
      </c>
      <c r="B14" s="33" t="s">
        <v>21</v>
      </c>
      <c r="C14" s="33" t="s">
        <v>22</v>
      </c>
      <c r="D14" s="34" t="s">
        <v>1</v>
      </c>
      <c r="E14" s="34" t="s">
        <v>4</v>
      </c>
      <c r="F14" s="35" t="s">
        <v>3</v>
      </c>
      <c r="G14" s="35" t="s">
        <v>5</v>
      </c>
      <c r="H14" s="35" t="s">
        <v>6</v>
      </c>
      <c r="I14" s="35" t="s">
        <v>23</v>
      </c>
      <c r="J14" s="35"/>
      <c r="K14" s="36"/>
    </row>
    <row r="15" spans="1:11">
      <c r="A15" s="111" t="s">
        <v>110</v>
      </c>
      <c r="B15" s="120"/>
      <c r="C15" s="120"/>
      <c r="D15" s="121"/>
      <c r="E15" s="121"/>
      <c r="F15" s="122"/>
      <c r="G15" s="122"/>
      <c r="H15" s="122"/>
      <c r="I15" s="125"/>
      <c r="J15" s="124"/>
      <c r="K15" s="123"/>
    </row>
    <row r="16" spans="1:11">
      <c r="A16" s="14" t="s">
        <v>165</v>
      </c>
      <c r="B16" s="15">
        <f>+C16*E16</f>
        <v>0</v>
      </c>
      <c r="C16" s="15">
        <v>350000</v>
      </c>
      <c r="D16" s="14" t="s">
        <v>18</v>
      </c>
      <c r="E16" s="22">
        <v>0</v>
      </c>
      <c r="F16" s="23">
        <v>33.5</v>
      </c>
      <c r="G16" s="23">
        <v>2.97</v>
      </c>
      <c r="H16" s="23">
        <v>8</v>
      </c>
      <c r="I16" s="23">
        <f>(E16*F16)*G16*H16</f>
        <v>0</v>
      </c>
      <c r="J16" s="41" t="e">
        <f>+(E16)*(G16*H16)/(B16/F16)</f>
        <v>#DIV/0!</v>
      </c>
      <c r="K16" s="71"/>
    </row>
    <row r="17" spans="1:11">
      <c r="A17" s="14" t="s">
        <v>167</v>
      </c>
      <c r="B17" s="15">
        <f t="shared" ref="B17:B18" si="0">+C17*E17</f>
        <v>0</v>
      </c>
      <c r="C17" s="15">
        <v>9500</v>
      </c>
      <c r="D17" s="14" t="s">
        <v>170</v>
      </c>
      <c r="E17" s="16">
        <v>0</v>
      </c>
      <c r="F17" s="17"/>
      <c r="G17" s="17"/>
      <c r="H17" s="17"/>
      <c r="I17" s="23">
        <f t="shared" ref="I17:I18" si="1">(E17*F17)*G17*H17</f>
        <v>0</v>
      </c>
      <c r="J17" s="17" t="e">
        <f>+(E17)*(G17*H17)/(B17/F17)</f>
        <v>#DIV/0!</v>
      </c>
      <c r="K17" s="71"/>
    </row>
    <row r="18" spans="1:11">
      <c r="A18" s="14" t="s">
        <v>168</v>
      </c>
      <c r="B18" s="15">
        <f t="shared" si="0"/>
        <v>0</v>
      </c>
      <c r="C18" s="15">
        <v>63</v>
      </c>
      <c r="D18" s="14" t="s">
        <v>169</v>
      </c>
      <c r="E18" s="16">
        <v>0</v>
      </c>
      <c r="F18" s="17"/>
      <c r="G18" s="17"/>
      <c r="H18" s="17"/>
      <c r="I18" s="23">
        <f t="shared" si="1"/>
        <v>0</v>
      </c>
      <c r="J18" s="17" t="e">
        <f>+(E18)*(G18*H18)/(B18/F18)</f>
        <v>#DIV/0!</v>
      </c>
      <c r="K18" s="71"/>
    </row>
    <row r="19" spans="1:11">
      <c r="A19" s="111" t="s">
        <v>111</v>
      </c>
      <c r="B19" s="120"/>
      <c r="C19" s="120"/>
      <c r="D19" s="121"/>
      <c r="E19" s="121"/>
      <c r="F19" s="122"/>
      <c r="G19" s="122"/>
      <c r="H19" s="122"/>
      <c r="I19" s="125"/>
      <c r="J19" s="124"/>
      <c r="K19" s="123"/>
    </row>
    <row r="20" spans="1:11">
      <c r="A20" s="14" t="s">
        <v>166</v>
      </c>
      <c r="B20" s="15">
        <f t="shared" ref="B20:B22" si="2">+C20*E20</f>
        <v>0</v>
      </c>
      <c r="C20" s="15">
        <v>710000</v>
      </c>
      <c r="D20" s="14" t="s">
        <v>18</v>
      </c>
      <c r="E20" s="16">
        <v>0</v>
      </c>
      <c r="F20" s="17">
        <v>33.5</v>
      </c>
      <c r="G20" s="17">
        <v>2.97</v>
      </c>
      <c r="H20" s="17">
        <v>8</v>
      </c>
      <c r="I20" s="23">
        <f t="shared" ref="I20:I22" si="3">(E20*F20)*G20*H20</f>
        <v>0</v>
      </c>
      <c r="J20" s="17" t="e">
        <f>+(E20)*(G20*H20)/(B20/F20)</f>
        <v>#DIV/0!</v>
      </c>
      <c r="K20" s="71"/>
    </row>
    <row r="21" spans="1:11">
      <c r="A21" s="14" t="s">
        <v>167</v>
      </c>
      <c r="B21" s="15">
        <f t="shared" si="2"/>
        <v>0</v>
      </c>
      <c r="C21" s="15">
        <v>9500</v>
      </c>
      <c r="D21" s="14" t="s">
        <v>170</v>
      </c>
      <c r="E21" s="16">
        <v>0</v>
      </c>
      <c r="F21" s="17"/>
      <c r="G21" s="17"/>
      <c r="H21" s="17"/>
      <c r="I21" s="23">
        <f t="shared" si="3"/>
        <v>0</v>
      </c>
      <c r="J21" s="17" t="e">
        <f>+(E21)*(G21*H21)/(B21/F21)</f>
        <v>#DIV/0!</v>
      </c>
      <c r="K21" s="71"/>
    </row>
    <row r="22" spans="1:11">
      <c r="A22" s="14" t="s">
        <v>168</v>
      </c>
      <c r="B22" s="15">
        <f t="shared" si="2"/>
        <v>0</v>
      </c>
      <c r="C22" s="15">
        <v>63</v>
      </c>
      <c r="D22" s="14" t="s">
        <v>169</v>
      </c>
      <c r="E22" s="16">
        <v>0</v>
      </c>
      <c r="F22" s="17"/>
      <c r="G22" s="17"/>
      <c r="H22" s="17"/>
      <c r="I22" s="23">
        <f t="shared" si="3"/>
        <v>0</v>
      </c>
      <c r="J22" s="17" t="e">
        <f>+(E22)*(G22*H22)/(B22/F22)</f>
        <v>#DIV/0!</v>
      </c>
      <c r="K22" s="71"/>
    </row>
    <row r="23" spans="1:11">
      <c r="A23" s="19" t="s">
        <v>10</v>
      </c>
      <c r="B23" s="38">
        <f>SUM(B16:B22)</f>
        <v>0</v>
      </c>
      <c r="C23" s="38"/>
      <c r="D23" s="25"/>
      <c r="E23" s="26"/>
      <c r="F23" s="27"/>
      <c r="G23" s="27"/>
      <c r="H23" s="27"/>
      <c r="I23" s="27">
        <f>SUM(I16:I22)</f>
        <v>0</v>
      </c>
      <c r="J23" s="27"/>
      <c r="K23" s="28"/>
    </row>
    <row r="24" spans="1:11" ht="15.75" thickBot="1"/>
    <row r="25" spans="1:11" ht="21.75" thickBot="1">
      <c r="A25" s="43" t="s">
        <v>171</v>
      </c>
      <c r="B25" s="44"/>
      <c r="C25" s="44"/>
      <c r="D25" s="44"/>
      <c r="E25" s="44"/>
      <c r="F25" s="5"/>
      <c r="G25" s="5"/>
      <c r="H25" s="5"/>
      <c r="I25" s="5"/>
      <c r="J25" s="5"/>
      <c r="K25" s="45"/>
    </row>
    <row r="26" spans="1:11">
      <c r="A26" s="32" t="s">
        <v>36</v>
      </c>
      <c r="B26" s="33" t="s">
        <v>21</v>
      </c>
      <c r="C26" s="33" t="s">
        <v>22</v>
      </c>
      <c r="D26" s="34" t="s">
        <v>1</v>
      </c>
      <c r="E26" s="34" t="s">
        <v>4</v>
      </c>
      <c r="F26" s="35" t="s">
        <v>3</v>
      </c>
      <c r="G26" s="35" t="s">
        <v>5</v>
      </c>
      <c r="H26" s="35" t="s">
        <v>6</v>
      </c>
      <c r="I26" s="35" t="s">
        <v>23</v>
      </c>
      <c r="J26" s="35"/>
      <c r="K26" s="36"/>
    </row>
    <row r="27" spans="1:11">
      <c r="A27" s="29" t="s">
        <v>172</v>
      </c>
      <c r="B27" s="46">
        <f>+C27*E27</f>
        <v>0</v>
      </c>
      <c r="C27" s="46">
        <v>130000</v>
      </c>
      <c r="D27" s="14" t="s">
        <v>18</v>
      </c>
      <c r="E27" s="16">
        <v>0</v>
      </c>
      <c r="F27" s="17">
        <v>33.5</v>
      </c>
      <c r="G27" s="17">
        <v>2.06</v>
      </c>
      <c r="H27" s="17">
        <v>8</v>
      </c>
      <c r="I27" s="17">
        <f>IF(E28=0,0,(E27*F27)*G27*H27)</f>
        <v>0</v>
      </c>
      <c r="J27" s="17" t="e">
        <f>+(E27)*(G27*H27)/(B27/F27)</f>
        <v>#DIV/0!</v>
      </c>
      <c r="K27" s="71"/>
    </row>
    <row r="28" spans="1:11">
      <c r="A28" s="29" t="s">
        <v>173</v>
      </c>
      <c r="B28" s="46">
        <f>+C28*E28</f>
        <v>0</v>
      </c>
      <c r="C28" s="46">
        <v>29000</v>
      </c>
      <c r="D28" s="14" t="s">
        <v>26</v>
      </c>
      <c r="E28" s="16">
        <v>0</v>
      </c>
      <c r="F28" s="17"/>
      <c r="G28" s="17"/>
      <c r="H28" s="17"/>
      <c r="I28" s="17">
        <f>(E28*F28)*G28*H28</f>
        <v>0</v>
      </c>
      <c r="J28" s="17" t="e">
        <f>+(E28)*(G28*H28)/(B28/F28)</f>
        <v>#DIV/0!</v>
      </c>
      <c r="K28" s="71"/>
    </row>
    <row r="29" spans="1:11">
      <c r="A29" s="29" t="s">
        <v>174</v>
      </c>
      <c r="B29" s="46">
        <f>+C29*E29</f>
        <v>0</v>
      </c>
      <c r="C29" s="46">
        <v>145000</v>
      </c>
      <c r="D29" s="14" t="s">
        <v>177</v>
      </c>
      <c r="E29" s="16">
        <v>0</v>
      </c>
      <c r="F29" s="17"/>
      <c r="G29" s="17"/>
      <c r="H29" s="17"/>
      <c r="I29" s="17">
        <f>(E29*F29)*G29*H29</f>
        <v>0</v>
      </c>
      <c r="J29" s="17" t="e">
        <f>+(E29)*(G29*H29)/(B29/F29)</f>
        <v>#DIV/0!</v>
      </c>
      <c r="K29" s="71"/>
    </row>
    <row r="30" spans="1:11">
      <c r="A30" s="19" t="s">
        <v>10</v>
      </c>
      <c r="B30" s="38">
        <f>SUM(B27:B29)</f>
        <v>0</v>
      </c>
      <c r="C30" s="38"/>
      <c r="D30" s="25"/>
      <c r="E30" s="26"/>
      <c r="F30" s="27"/>
      <c r="G30" s="27"/>
      <c r="H30" s="27"/>
      <c r="I30" s="27">
        <f>SUM(I27:I29)</f>
        <v>0</v>
      </c>
      <c r="J30" s="27"/>
      <c r="K30" s="28"/>
    </row>
    <row r="31" spans="1:11" ht="15.75" thickBot="1">
      <c r="B31" s="3"/>
      <c r="C31" s="3"/>
      <c r="F31" s="3"/>
      <c r="G31" s="3"/>
      <c r="H31" s="3"/>
      <c r="I31" s="3"/>
      <c r="J31" s="3"/>
    </row>
    <row r="32" spans="1:11" ht="21.75" thickBot="1">
      <c r="A32" s="43" t="s">
        <v>267</v>
      </c>
      <c r="B32" s="44"/>
      <c r="C32" s="44"/>
      <c r="D32" s="44"/>
      <c r="E32" s="44"/>
      <c r="F32" s="5"/>
      <c r="G32" s="5"/>
      <c r="H32" s="5"/>
      <c r="I32" s="5"/>
      <c r="J32" s="5"/>
      <c r="K32" s="45"/>
    </row>
    <row r="33" spans="1:11">
      <c r="A33" s="32" t="s">
        <v>36</v>
      </c>
      <c r="B33" s="33" t="s">
        <v>21</v>
      </c>
      <c r="C33" s="33" t="s">
        <v>22</v>
      </c>
      <c r="D33" s="34" t="s">
        <v>1</v>
      </c>
      <c r="E33" s="34" t="s">
        <v>4</v>
      </c>
      <c r="F33" s="35" t="s">
        <v>3</v>
      </c>
      <c r="G33" s="35" t="s">
        <v>5</v>
      </c>
      <c r="H33" s="35" t="s">
        <v>6</v>
      </c>
      <c r="I33" s="35" t="s">
        <v>23</v>
      </c>
      <c r="J33" s="35"/>
      <c r="K33" s="36"/>
    </row>
    <row r="34" spans="1:11">
      <c r="A34" s="74" t="s">
        <v>175</v>
      </c>
      <c r="B34" s="46">
        <f>+C34*E34</f>
        <v>0</v>
      </c>
      <c r="C34" s="46">
        <v>0</v>
      </c>
      <c r="D34" s="14" t="s">
        <v>18</v>
      </c>
      <c r="E34" s="16">
        <v>0</v>
      </c>
      <c r="F34" s="17">
        <v>33.5</v>
      </c>
      <c r="G34" s="17">
        <v>4.8499999999999996</v>
      </c>
      <c r="H34" s="17">
        <v>8</v>
      </c>
      <c r="I34" s="17">
        <f>IF(E35=0,0,(E34*F34)*G34*H34)</f>
        <v>0</v>
      </c>
      <c r="J34" s="17" t="e">
        <f>+(E34)*(G34*H34)/(B34/F34)</f>
        <v>#DIV/0!</v>
      </c>
      <c r="K34" s="71"/>
    </row>
    <row r="35" spans="1:11">
      <c r="A35" s="74" t="s">
        <v>176</v>
      </c>
      <c r="B35" s="46">
        <f>+C35*E35</f>
        <v>0</v>
      </c>
      <c r="C35" s="46">
        <v>315000</v>
      </c>
      <c r="D35" s="70" t="s">
        <v>26</v>
      </c>
      <c r="E35" s="16">
        <v>0</v>
      </c>
      <c r="F35" s="17"/>
      <c r="G35" s="17"/>
      <c r="H35" s="17"/>
      <c r="I35" s="17">
        <f>(E35*F35)*G35*H35</f>
        <v>0</v>
      </c>
      <c r="J35" s="17" t="e">
        <f>+(E35)*(G35*H35)/(B35/F35)</f>
        <v>#DIV/0!</v>
      </c>
      <c r="K35" s="71"/>
    </row>
    <row r="36" spans="1:11">
      <c r="A36" s="19" t="s">
        <v>10</v>
      </c>
      <c r="B36" s="38">
        <f>SUM(B34:B35)</f>
        <v>0</v>
      </c>
      <c r="C36" s="38"/>
      <c r="D36" s="25"/>
      <c r="E36" s="26"/>
      <c r="F36" s="27"/>
      <c r="G36" s="27"/>
      <c r="H36" s="27"/>
      <c r="I36" s="27">
        <f>SUM(I34:I35)</f>
        <v>0</v>
      </c>
      <c r="J36" s="27"/>
      <c r="K36" s="28"/>
    </row>
    <row r="39" spans="1:11">
      <c r="A39" s="82" t="s">
        <v>24</v>
      </c>
      <c r="B39" s="75">
        <f>SUM(I11,I23,I30,I36)</f>
        <v>0</v>
      </c>
      <c r="C39" s="2"/>
      <c r="D39" s="2"/>
      <c r="E39" s="2"/>
      <c r="F39" s="2"/>
      <c r="G39" s="2"/>
      <c r="H39" s="2"/>
      <c r="I39" s="2"/>
      <c r="J39" s="2"/>
      <c r="K39" s="2"/>
    </row>
    <row r="40" spans="1:11" ht="15.75" thickBot="1">
      <c r="A40" s="52" t="s">
        <v>11</v>
      </c>
      <c r="B40" s="75">
        <f>SUM(B11,B23,B30,B36)</f>
        <v>0</v>
      </c>
      <c r="C40" s="2"/>
      <c r="D40" s="2"/>
      <c r="E40" s="2"/>
      <c r="F40" s="2"/>
      <c r="G40" s="2"/>
      <c r="H40" s="2"/>
      <c r="I40" s="2"/>
      <c r="J40" s="2"/>
      <c r="K40" s="2"/>
    </row>
    <row r="41" spans="1:11" ht="15.75" hidden="1" thickBot="1">
      <c r="A41" s="84" t="s">
        <v>32</v>
      </c>
      <c r="B41" s="76">
        <f>IFERROR(B39/B40,0)</f>
        <v>0</v>
      </c>
      <c r="C41" s="2"/>
      <c r="D41" s="2"/>
      <c r="E41" s="2"/>
      <c r="F41" s="2"/>
      <c r="G41" s="2"/>
      <c r="H41" s="2"/>
      <c r="I41" s="2"/>
      <c r="J41" s="2"/>
      <c r="K41" s="2"/>
    </row>
    <row r="42" spans="1:11" ht="15.75" thickBot="1">
      <c r="A42" s="84" t="s">
        <v>30</v>
      </c>
      <c r="B42" s="76">
        <f>+B41*1000</f>
        <v>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05"/>
  <sheetViews>
    <sheetView workbookViewId="0"/>
  </sheetViews>
  <sheetFormatPr defaultColWidth="9.140625" defaultRowHeight="15" outlineLevelCol="1"/>
  <cols>
    <col min="1" max="1" width="134" style="3" bestFit="1" customWidth="1"/>
    <col min="2" max="2" width="11.140625" style="11" bestFit="1" customWidth="1"/>
    <col min="3" max="3" width="14" style="11" bestFit="1" customWidth="1"/>
    <col min="4" max="4" width="15.28515625" style="3" bestFit="1" customWidth="1"/>
    <col min="5" max="5" width="12.5703125" style="3" customWidth="1"/>
    <col min="6" max="9" width="9.28515625" style="12" hidden="1" customWidth="1" outlineLevel="1"/>
    <col min="10" max="10" width="11.85546875" style="12" hidden="1" customWidth="1" outlineLevel="1"/>
    <col min="11" max="11" width="15.28515625" style="3" bestFit="1" customWidth="1" collapsed="1"/>
    <col min="12" max="12" width="15" style="3" customWidth="1"/>
    <col min="13" max="13" width="9.140625" style="3"/>
    <col min="14" max="14" width="42" style="3" customWidth="1"/>
    <col min="15" max="15" width="19.5703125" style="3" bestFit="1" customWidth="1"/>
    <col min="16" max="16" width="16.42578125" style="3" customWidth="1"/>
    <col min="17" max="17" width="18.28515625" style="3" customWidth="1"/>
    <col min="18" max="18" width="16.140625" style="3" customWidth="1"/>
    <col min="19" max="16384" width="9.140625" style="3"/>
  </cols>
  <sheetData>
    <row r="1" spans="1:11" s="53" customFormat="1" ht="28.5">
      <c r="A1" s="7" t="s">
        <v>178</v>
      </c>
      <c r="B1" s="8"/>
      <c r="C1" s="8"/>
      <c r="D1" s="9"/>
      <c r="E1" s="9"/>
      <c r="F1" s="10"/>
      <c r="G1" s="10"/>
      <c r="H1" s="10"/>
      <c r="I1" s="10"/>
      <c r="J1" s="10"/>
      <c r="K1" s="9"/>
    </row>
    <row r="2" spans="1:11" ht="15.75" thickBot="1"/>
    <row r="3" spans="1:11" ht="21.75" thickBot="1">
      <c r="A3" s="88" t="s">
        <v>268</v>
      </c>
      <c r="B3" s="89"/>
      <c r="C3" s="89"/>
      <c r="D3" s="89"/>
      <c r="E3" s="89"/>
      <c r="F3" s="89"/>
      <c r="G3" s="89"/>
      <c r="H3" s="89"/>
      <c r="I3" s="89"/>
      <c r="J3" s="89"/>
      <c r="K3" s="90"/>
    </row>
    <row r="4" spans="1:11">
      <c r="A4" s="32" t="s">
        <v>36</v>
      </c>
      <c r="B4" s="33" t="s">
        <v>21</v>
      </c>
      <c r="C4" s="33" t="s">
        <v>22</v>
      </c>
      <c r="D4" s="34" t="s">
        <v>1</v>
      </c>
      <c r="E4" s="34" t="s">
        <v>4</v>
      </c>
      <c r="F4" s="35" t="s">
        <v>3</v>
      </c>
      <c r="G4" s="35" t="s">
        <v>5</v>
      </c>
      <c r="H4" s="35" t="s">
        <v>6</v>
      </c>
      <c r="I4" s="35" t="s">
        <v>23</v>
      </c>
      <c r="J4" s="35" t="s">
        <v>25</v>
      </c>
      <c r="K4" s="34" t="s">
        <v>29</v>
      </c>
    </row>
    <row r="5" spans="1:11">
      <c r="A5" s="109" t="s">
        <v>179</v>
      </c>
      <c r="B5" s="15">
        <f>+C5*E5</f>
        <v>0</v>
      </c>
      <c r="C5" s="15">
        <v>180000</v>
      </c>
      <c r="D5" s="14" t="s">
        <v>136</v>
      </c>
      <c r="E5" s="16">
        <v>0</v>
      </c>
      <c r="F5" s="17">
        <v>1</v>
      </c>
      <c r="G5" s="17">
        <v>3.47</v>
      </c>
      <c r="H5" s="17">
        <v>10</v>
      </c>
      <c r="I5" s="17">
        <f>(E5*F5)*G5*H5</f>
        <v>0</v>
      </c>
      <c r="J5" s="17" t="e">
        <f>+(E5)*(G5*H5)/(B5/F5)</f>
        <v>#DIV/0!</v>
      </c>
      <c r="K5" s="14"/>
    </row>
    <row r="6" spans="1:11">
      <c r="A6" s="109" t="s">
        <v>180</v>
      </c>
      <c r="B6" s="15">
        <f>+C6*E6</f>
        <v>0</v>
      </c>
      <c r="C6" s="15">
        <v>380000</v>
      </c>
      <c r="D6" s="14" t="s">
        <v>136</v>
      </c>
      <c r="E6" s="16">
        <v>0</v>
      </c>
      <c r="F6" s="17">
        <v>1</v>
      </c>
      <c r="G6" s="17">
        <v>3.47</v>
      </c>
      <c r="H6" s="17">
        <v>10</v>
      </c>
      <c r="I6" s="17">
        <f>(E6*F6)*G6*H6</f>
        <v>0</v>
      </c>
      <c r="J6" s="17" t="e">
        <f>+(E6)*(G6*H6)/(B6/F6)</f>
        <v>#DIV/0!</v>
      </c>
      <c r="K6" s="14"/>
    </row>
    <row r="7" spans="1:11">
      <c r="A7" s="19" t="s">
        <v>10</v>
      </c>
      <c r="B7" s="79">
        <f>SUM(B5:B6)</f>
        <v>0</v>
      </c>
      <c r="C7" s="79"/>
      <c r="D7" s="19"/>
      <c r="E7" s="80"/>
      <c r="F7" s="81"/>
      <c r="G7" s="81"/>
      <c r="H7" s="81"/>
      <c r="I7" s="81">
        <f>SUM(I5:I6)</f>
        <v>0</v>
      </c>
      <c r="J7" s="81"/>
      <c r="K7" s="19"/>
    </row>
    <row r="8" spans="1:11" ht="15.75" thickBot="1">
      <c r="A8" s="96"/>
      <c r="B8" s="97"/>
      <c r="C8" s="97"/>
      <c r="D8" s="96"/>
      <c r="E8" s="98"/>
      <c r="F8" s="99"/>
      <c r="G8" s="99"/>
      <c r="H8" s="99"/>
      <c r="I8" s="99"/>
      <c r="J8" s="99"/>
      <c r="K8" s="96"/>
    </row>
    <row r="9" spans="1:11" ht="21.75" thickBot="1">
      <c r="A9" s="88" t="s">
        <v>269</v>
      </c>
      <c r="B9" s="89"/>
      <c r="C9" s="89"/>
      <c r="D9" s="89"/>
      <c r="E9" s="89"/>
      <c r="F9" s="89"/>
      <c r="G9" s="89"/>
      <c r="H9" s="89"/>
      <c r="I9" s="89"/>
      <c r="J9" s="89"/>
      <c r="K9" s="90"/>
    </row>
    <row r="10" spans="1:11">
      <c r="A10" s="32" t="s">
        <v>36</v>
      </c>
      <c r="B10" s="33" t="s">
        <v>0</v>
      </c>
      <c r="C10" s="33"/>
      <c r="D10" s="34" t="s">
        <v>1</v>
      </c>
      <c r="E10" s="34" t="s">
        <v>4</v>
      </c>
      <c r="F10" s="35" t="s">
        <v>3</v>
      </c>
      <c r="G10" s="35" t="s">
        <v>5</v>
      </c>
      <c r="H10" s="35" t="s">
        <v>6</v>
      </c>
      <c r="I10" s="35" t="s">
        <v>23</v>
      </c>
      <c r="J10" s="35"/>
      <c r="K10" s="34"/>
    </row>
    <row r="11" spans="1:11">
      <c r="A11" s="29" t="s">
        <v>42</v>
      </c>
      <c r="B11" s="46">
        <f>+C11*E11</f>
        <v>0</v>
      </c>
      <c r="C11" s="46">
        <v>1400000</v>
      </c>
      <c r="D11" s="20" t="s">
        <v>292</v>
      </c>
      <c r="E11" s="16">
        <v>0</v>
      </c>
      <c r="F11" s="17">
        <v>1</v>
      </c>
      <c r="G11" s="17">
        <v>2.83</v>
      </c>
      <c r="H11" s="17">
        <v>15</v>
      </c>
      <c r="I11" s="17">
        <f>(E11*F11)*G11*H11</f>
        <v>0</v>
      </c>
      <c r="J11" s="91" t="e">
        <f>+(E11)*(G11*H11)/(B11/F11)</f>
        <v>#DIV/0!</v>
      </c>
      <c r="K11" s="14"/>
    </row>
    <row r="12" spans="1:11">
      <c r="A12" s="19" t="s">
        <v>10</v>
      </c>
      <c r="B12" s="38">
        <f>SUM(B11)</f>
        <v>0</v>
      </c>
      <c r="C12" s="38"/>
      <c r="D12" s="25"/>
      <c r="E12" s="26"/>
      <c r="F12" s="27"/>
      <c r="G12" s="27"/>
      <c r="H12" s="27"/>
      <c r="I12" s="27">
        <f>SUM(I11)</f>
        <v>0</v>
      </c>
      <c r="J12" s="27"/>
      <c r="K12" s="25"/>
    </row>
    <row r="13" spans="1:11" ht="15.75" thickBot="1"/>
    <row r="14" spans="1:11" ht="21.75" thickBot="1">
      <c r="A14" s="88" t="s">
        <v>305</v>
      </c>
      <c r="B14" s="89"/>
      <c r="C14" s="89"/>
      <c r="D14" s="89"/>
      <c r="E14" s="89"/>
      <c r="F14" s="89"/>
      <c r="G14" s="89"/>
      <c r="H14" s="89"/>
      <c r="I14" s="89"/>
      <c r="J14" s="89"/>
      <c r="K14" s="90"/>
    </row>
    <row r="15" spans="1:11">
      <c r="A15" s="32" t="s">
        <v>36</v>
      </c>
      <c r="B15" s="33" t="s">
        <v>0</v>
      </c>
      <c r="C15" s="33"/>
      <c r="D15" s="34" t="s">
        <v>1</v>
      </c>
      <c r="E15" s="34" t="s">
        <v>4</v>
      </c>
      <c r="F15" s="35" t="s">
        <v>3</v>
      </c>
      <c r="G15" s="35" t="s">
        <v>5</v>
      </c>
      <c r="H15" s="35" t="s">
        <v>6</v>
      </c>
      <c r="I15" s="35" t="s">
        <v>23</v>
      </c>
      <c r="J15" s="35"/>
      <c r="K15" s="34"/>
    </row>
    <row r="16" spans="1:11">
      <c r="A16" s="14" t="s">
        <v>42</v>
      </c>
      <c r="B16" s="15">
        <f>+C16*E16</f>
        <v>0</v>
      </c>
      <c r="C16" s="15">
        <v>1400000</v>
      </c>
      <c r="D16" s="20" t="s">
        <v>292</v>
      </c>
      <c r="E16" s="16">
        <v>0</v>
      </c>
      <c r="F16" s="17">
        <v>1</v>
      </c>
      <c r="G16" s="17">
        <v>1.66</v>
      </c>
      <c r="H16" s="17">
        <v>15</v>
      </c>
      <c r="I16" s="17">
        <f>(E16*F16)*G16*H16</f>
        <v>0</v>
      </c>
      <c r="J16" s="91" t="e">
        <f>+(E16)*(G16*H16)/(B16/F16)</f>
        <v>#DIV/0!</v>
      </c>
      <c r="K16" s="14"/>
    </row>
    <row r="17" spans="1:11">
      <c r="A17" s="19" t="s">
        <v>10</v>
      </c>
      <c r="B17" s="79">
        <f>SUM(B16)</f>
        <v>0</v>
      </c>
      <c r="C17" s="79"/>
      <c r="D17" s="19"/>
      <c r="E17" s="80"/>
      <c r="F17" s="81"/>
      <c r="G17" s="81"/>
      <c r="H17" s="81"/>
      <c r="I17" s="81">
        <f>SUM(I16)</f>
        <v>0</v>
      </c>
      <c r="J17" s="81"/>
      <c r="K17" s="19"/>
    </row>
    <row r="18" spans="1:11" ht="15.75" thickBot="1"/>
    <row r="19" spans="1:11" ht="21.75" thickBot="1">
      <c r="A19" s="88" t="s">
        <v>270</v>
      </c>
      <c r="B19" s="89"/>
      <c r="C19" s="89"/>
      <c r="D19" s="89"/>
      <c r="E19" s="89"/>
      <c r="F19" s="89"/>
      <c r="G19" s="89"/>
      <c r="H19" s="89"/>
      <c r="I19" s="89"/>
      <c r="J19" s="89"/>
      <c r="K19" s="90"/>
    </row>
    <row r="20" spans="1:11">
      <c r="A20" s="32" t="s">
        <v>36</v>
      </c>
      <c r="B20" s="33" t="s">
        <v>0</v>
      </c>
      <c r="C20" s="33"/>
      <c r="D20" s="34" t="s">
        <v>1</v>
      </c>
      <c r="E20" s="34" t="s">
        <v>4</v>
      </c>
      <c r="F20" s="35" t="s">
        <v>3</v>
      </c>
      <c r="G20" s="35" t="s">
        <v>5</v>
      </c>
      <c r="H20" s="35" t="s">
        <v>6</v>
      </c>
      <c r="I20" s="35" t="s">
        <v>23</v>
      </c>
      <c r="J20" s="35"/>
      <c r="K20" s="34"/>
    </row>
    <row r="21" spans="1:11">
      <c r="A21" s="100" t="s">
        <v>181</v>
      </c>
      <c r="B21" s="15">
        <f>+C21*E21</f>
        <v>0</v>
      </c>
      <c r="C21" s="46">
        <v>390000</v>
      </c>
      <c r="D21" s="14" t="s">
        <v>93</v>
      </c>
      <c r="E21" s="16">
        <v>0</v>
      </c>
      <c r="F21" s="17">
        <v>53.5</v>
      </c>
      <c r="G21" s="17">
        <v>2.37</v>
      </c>
      <c r="H21" s="17">
        <v>10</v>
      </c>
      <c r="I21" s="17">
        <f>IF(E22=0,0,(E21*F21)*G21*H21)</f>
        <v>0</v>
      </c>
      <c r="J21" s="17" t="e">
        <f>+(E21)*(G21*H21)/(B21/F21)</f>
        <v>#DIV/0!</v>
      </c>
      <c r="K21" s="14"/>
    </row>
    <row r="22" spans="1:11">
      <c r="A22" s="100" t="s">
        <v>182</v>
      </c>
      <c r="B22" s="15">
        <f>+C22*E22</f>
        <v>0</v>
      </c>
      <c r="C22" s="46">
        <v>61000</v>
      </c>
      <c r="D22" s="14" t="s">
        <v>26</v>
      </c>
      <c r="E22" s="16">
        <v>0</v>
      </c>
      <c r="F22" s="17"/>
      <c r="G22" s="17"/>
      <c r="H22" s="17"/>
      <c r="I22" s="17">
        <f t="shared" ref="I22" si="0">(E22*F22)*G22*H22</f>
        <v>0</v>
      </c>
      <c r="J22" s="17" t="e">
        <f t="shared" ref="J22" si="1">+(E22)*(G22*H22)/(B22/F22)</f>
        <v>#DIV/0!</v>
      </c>
      <c r="K22" s="14"/>
    </row>
    <row r="23" spans="1:11">
      <c r="A23" s="19" t="s">
        <v>10</v>
      </c>
      <c r="B23" s="79">
        <f>SUM(B21:B22)</f>
        <v>0</v>
      </c>
      <c r="C23" s="38"/>
      <c r="D23" s="25"/>
      <c r="E23" s="26"/>
      <c r="F23" s="27"/>
      <c r="G23" s="27"/>
      <c r="H23" s="27"/>
      <c r="I23" s="27">
        <f>SUM(I21:I22)</f>
        <v>0</v>
      </c>
      <c r="J23" s="27"/>
      <c r="K23" s="25"/>
    </row>
    <row r="24" spans="1:11" ht="15.75" thickBot="1"/>
    <row r="25" spans="1:11" ht="21.75" thickBot="1">
      <c r="A25" s="88" t="s">
        <v>306</v>
      </c>
      <c r="B25" s="89"/>
      <c r="C25" s="89"/>
      <c r="D25" s="89"/>
      <c r="E25" s="89"/>
      <c r="F25" s="89"/>
      <c r="G25" s="89"/>
      <c r="H25" s="89"/>
      <c r="I25" s="89"/>
      <c r="J25" s="89"/>
      <c r="K25" s="90"/>
    </row>
    <row r="26" spans="1:11">
      <c r="A26" s="32" t="s">
        <v>36</v>
      </c>
      <c r="B26" s="33" t="s">
        <v>0</v>
      </c>
      <c r="C26" s="33"/>
      <c r="D26" s="34" t="s">
        <v>1</v>
      </c>
      <c r="E26" s="34" t="s">
        <v>4</v>
      </c>
      <c r="F26" s="35" t="s">
        <v>3</v>
      </c>
      <c r="G26" s="35" t="s">
        <v>5</v>
      </c>
      <c r="H26" s="35" t="s">
        <v>6</v>
      </c>
      <c r="I26" s="35" t="s">
        <v>23</v>
      </c>
      <c r="J26" s="35"/>
      <c r="K26" s="34"/>
    </row>
    <row r="27" spans="1:11">
      <c r="A27" s="29" t="s">
        <v>183</v>
      </c>
      <c r="B27" s="15">
        <f>+C27*E27</f>
        <v>0</v>
      </c>
      <c r="C27" s="46">
        <v>390000</v>
      </c>
      <c r="D27" s="14" t="s">
        <v>18</v>
      </c>
      <c r="E27" s="16">
        <v>0</v>
      </c>
      <c r="F27" s="17">
        <v>18.899999999999999</v>
      </c>
      <c r="G27" s="17">
        <v>0.22</v>
      </c>
      <c r="H27" s="17">
        <v>10</v>
      </c>
      <c r="I27" s="17">
        <f>(E27*F27)*G27*H27</f>
        <v>0</v>
      </c>
      <c r="J27" s="17" t="e">
        <f>+(E27)*(G27*H27)/(B27/F27)</f>
        <v>#DIV/0!</v>
      </c>
      <c r="K27" s="14"/>
    </row>
    <row r="28" spans="1:11">
      <c r="A28" s="19" t="s">
        <v>10</v>
      </c>
      <c r="B28" s="79">
        <f>SUM(B27:B27)</f>
        <v>0</v>
      </c>
      <c r="C28" s="38"/>
      <c r="D28" s="25"/>
      <c r="E28" s="26"/>
      <c r="F28" s="27"/>
      <c r="G28" s="27"/>
      <c r="H28" s="27"/>
      <c r="I28" s="27">
        <f>SUM(I27:I27)</f>
        <v>0</v>
      </c>
      <c r="J28" s="27"/>
      <c r="K28" s="25"/>
    </row>
    <row r="29" spans="1:11" ht="15.75" thickBot="1">
      <c r="A29" s="96"/>
      <c r="B29" s="97"/>
      <c r="C29" s="97"/>
      <c r="D29" s="96"/>
      <c r="E29" s="98"/>
      <c r="F29" s="99"/>
      <c r="G29" s="99"/>
      <c r="H29" s="99"/>
      <c r="I29" s="99"/>
      <c r="J29" s="99"/>
      <c r="K29" s="96"/>
    </row>
    <row r="30" spans="1:11" ht="21.75" thickBot="1">
      <c r="A30" s="88" t="s">
        <v>307</v>
      </c>
      <c r="B30" s="89"/>
      <c r="C30" s="89"/>
      <c r="D30" s="89"/>
      <c r="E30" s="89"/>
      <c r="F30" s="89"/>
      <c r="G30" s="89"/>
      <c r="H30" s="89"/>
      <c r="I30" s="89"/>
      <c r="J30" s="89"/>
      <c r="K30" s="90"/>
    </row>
    <row r="31" spans="1:11">
      <c r="A31" s="32" t="s">
        <v>36</v>
      </c>
      <c r="B31" s="33" t="s">
        <v>0</v>
      </c>
      <c r="C31" s="33"/>
      <c r="D31" s="34" t="s">
        <v>1</v>
      </c>
      <c r="E31" s="34" t="s">
        <v>4</v>
      </c>
      <c r="F31" s="35" t="s">
        <v>3</v>
      </c>
      <c r="G31" s="35" t="s">
        <v>5</v>
      </c>
      <c r="H31" s="35" t="s">
        <v>6</v>
      </c>
      <c r="I31" s="35" t="s">
        <v>23</v>
      </c>
      <c r="J31" s="35"/>
      <c r="K31" s="34"/>
    </row>
    <row r="32" spans="1:11">
      <c r="A32" s="29" t="s">
        <v>183</v>
      </c>
      <c r="B32" s="15">
        <f>+C32*E32</f>
        <v>0</v>
      </c>
      <c r="C32" s="46">
        <v>135000</v>
      </c>
      <c r="D32" s="14" t="s">
        <v>18</v>
      </c>
      <c r="E32" s="16">
        <v>0</v>
      </c>
      <c r="F32" s="17">
        <v>18.899999999999999</v>
      </c>
      <c r="G32" s="17">
        <v>1.1499999999999999</v>
      </c>
      <c r="H32" s="17">
        <v>10</v>
      </c>
      <c r="I32" s="17">
        <f>(E32*F32)*G32*H32</f>
        <v>0</v>
      </c>
      <c r="J32" s="17" t="e">
        <f>+(E32)*(G32*H32)/(B32/F32)</f>
        <v>#DIV/0!</v>
      </c>
      <c r="K32" s="14"/>
    </row>
    <row r="33" spans="1:11">
      <c r="A33" s="19" t="s">
        <v>10</v>
      </c>
      <c r="B33" s="79">
        <f>SUM(B32:B32)</f>
        <v>0</v>
      </c>
      <c r="C33" s="38"/>
      <c r="D33" s="25"/>
      <c r="E33" s="26"/>
      <c r="F33" s="27"/>
      <c r="G33" s="27"/>
      <c r="H33" s="27"/>
      <c r="I33" s="27">
        <f>SUM(I32:I32)</f>
        <v>0</v>
      </c>
      <c r="J33" s="27"/>
      <c r="K33" s="25"/>
    </row>
    <row r="34" spans="1:11" ht="15.75" thickBot="1">
      <c r="A34" s="96"/>
      <c r="B34" s="97"/>
      <c r="C34" s="97"/>
      <c r="D34" s="96"/>
      <c r="E34" s="98"/>
      <c r="F34" s="99"/>
      <c r="G34" s="99"/>
      <c r="H34" s="99"/>
      <c r="I34" s="99"/>
      <c r="J34" s="99"/>
      <c r="K34" s="96"/>
    </row>
    <row r="35" spans="1:11" ht="21.75" thickBot="1">
      <c r="A35" s="88" t="s">
        <v>271</v>
      </c>
      <c r="B35" s="89"/>
      <c r="C35" s="89"/>
      <c r="D35" s="89"/>
      <c r="E35" s="89"/>
      <c r="F35" s="89"/>
      <c r="G35" s="89"/>
      <c r="H35" s="89"/>
      <c r="I35" s="89"/>
      <c r="J35" s="89"/>
      <c r="K35" s="90"/>
    </row>
    <row r="36" spans="1:11">
      <c r="A36" s="32" t="s">
        <v>36</v>
      </c>
      <c r="B36" s="33" t="s">
        <v>0</v>
      </c>
      <c r="C36" s="33"/>
      <c r="D36" s="34" t="s">
        <v>1</v>
      </c>
      <c r="E36" s="34" t="s">
        <v>4</v>
      </c>
      <c r="F36" s="35" t="s">
        <v>3</v>
      </c>
      <c r="G36" s="35" t="s">
        <v>5</v>
      </c>
      <c r="H36" s="35" t="s">
        <v>6</v>
      </c>
      <c r="I36" s="35" t="s">
        <v>23</v>
      </c>
      <c r="J36" s="35"/>
      <c r="K36" s="34"/>
    </row>
    <row r="37" spans="1:11">
      <c r="A37" s="29" t="s">
        <v>184</v>
      </c>
      <c r="B37" s="15">
        <f>+C37*E37</f>
        <v>0</v>
      </c>
      <c r="C37" s="46">
        <v>925000</v>
      </c>
      <c r="D37" s="14" t="s">
        <v>18</v>
      </c>
      <c r="E37" s="16">
        <v>0</v>
      </c>
      <c r="F37" s="17">
        <v>18.899999999999999</v>
      </c>
      <c r="G37" s="17">
        <v>1.1499999999999999</v>
      </c>
      <c r="H37" s="17">
        <v>10</v>
      </c>
      <c r="I37" s="17">
        <f>(E37*F37)*G37*H37</f>
        <v>0</v>
      </c>
      <c r="J37" s="17" t="e">
        <f>+(E37)*(G37*H37)/(B37/F37)</f>
        <v>#DIV/0!</v>
      </c>
      <c r="K37" s="14"/>
    </row>
    <row r="38" spans="1:11">
      <c r="A38" s="19" t="s">
        <v>10</v>
      </c>
      <c r="B38" s="79">
        <f>SUM(B37:B37)</f>
        <v>0</v>
      </c>
      <c r="C38" s="38"/>
      <c r="D38" s="25"/>
      <c r="E38" s="26"/>
      <c r="F38" s="27"/>
      <c r="G38" s="27"/>
      <c r="H38" s="27"/>
      <c r="I38" s="27">
        <f>SUM(I37:I37)</f>
        <v>0</v>
      </c>
      <c r="J38" s="27"/>
      <c r="K38" s="25"/>
    </row>
    <row r="39" spans="1:11" ht="15.75" thickBot="1"/>
    <row r="40" spans="1:11" ht="21.75" thickBot="1">
      <c r="A40" s="88" t="s">
        <v>272</v>
      </c>
      <c r="B40" s="89"/>
      <c r="C40" s="89"/>
      <c r="D40" s="89"/>
      <c r="E40" s="89"/>
      <c r="F40" s="89"/>
      <c r="G40" s="89"/>
      <c r="H40" s="89"/>
      <c r="I40" s="89"/>
      <c r="J40" s="89"/>
      <c r="K40" s="90"/>
    </row>
    <row r="41" spans="1:11">
      <c r="A41" s="32" t="s">
        <v>34</v>
      </c>
      <c r="B41" s="33" t="s">
        <v>0</v>
      </c>
      <c r="C41" s="33"/>
      <c r="D41" s="34" t="s">
        <v>1</v>
      </c>
      <c r="E41" s="34" t="s">
        <v>4</v>
      </c>
      <c r="F41" s="35" t="s">
        <v>3</v>
      </c>
      <c r="G41" s="35" t="s">
        <v>5</v>
      </c>
      <c r="H41" s="35" t="s">
        <v>6</v>
      </c>
      <c r="I41" s="35" t="s">
        <v>23</v>
      </c>
      <c r="J41" s="35"/>
      <c r="K41" s="34"/>
    </row>
    <row r="42" spans="1:11">
      <c r="A42" s="29" t="s">
        <v>40</v>
      </c>
      <c r="B42" s="46">
        <f>+C42*E42</f>
        <v>0</v>
      </c>
      <c r="C42" s="46">
        <v>58000</v>
      </c>
      <c r="D42" s="14" t="s">
        <v>19</v>
      </c>
      <c r="E42" s="16">
        <v>0</v>
      </c>
      <c r="F42" s="17">
        <v>18.899999999999999</v>
      </c>
      <c r="G42" s="17">
        <v>0.7</v>
      </c>
      <c r="H42" s="17">
        <v>10</v>
      </c>
      <c r="I42" s="17">
        <f>(E42*F42)*G42*H42</f>
        <v>0</v>
      </c>
      <c r="J42" s="17" t="e">
        <f>+(E42)*(G42*H42)/(B42/F42)</f>
        <v>#DIV/0!</v>
      </c>
      <c r="K42" s="14"/>
    </row>
    <row r="43" spans="1:11">
      <c r="A43" s="29" t="s">
        <v>41</v>
      </c>
      <c r="B43" s="46">
        <f t="shared" ref="B43" si="2">+C43*E43</f>
        <v>0</v>
      </c>
      <c r="C43" s="46">
        <v>160000</v>
      </c>
      <c r="D43" s="14" t="s">
        <v>19</v>
      </c>
      <c r="E43" s="16">
        <v>0</v>
      </c>
      <c r="F43" s="17">
        <v>18.899999999999999</v>
      </c>
      <c r="G43" s="17">
        <v>0.7</v>
      </c>
      <c r="H43" s="17">
        <v>10</v>
      </c>
      <c r="I43" s="17">
        <f>(E43*F43)*G43*H43</f>
        <v>0</v>
      </c>
      <c r="J43" s="17" t="e">
        <f>+(E43)*(G43*H43)/(B43/F43)</f>
        <v>#DIV/0!</v>
      </c>
      <c r="K43" s="14"/>
    </row>
    <row r="44" spans="1:11">
      <c r="A44" s="19" t="s">
        <v>10</v>
      </c>
      <c r="B44" s="38">
        <f>SUM(B42:B43)</f>
        <v>0</v>
      </c>
      <c r="C44" s="38"/>
      <c r="D44" s="25"/>
      <c r="E44" s="26"/>
      <c r="F44" s="27"/>
      <c r="G44" s="27"/>
      <c r="H44" s="27"/>
      <c r="I44" s="27">
        <f>SUM(I42:I43)</f>
        <v>0</v>
      </c>
      <c r="J44" s="27"/>
      <c r="K44" s="25"/>
    </row>
    <row r="45" spans="1:11" ht="15.75" thickBot="1"/>
    <row r="46" spans="1:11" ht="21.75" thickBot="1">
      <c r="A46" s="88" t="s">
        <v>273</v>
      </c>
      <c r="B46" s="89"/>
      <c r="C46" s="89"/>
      <c r="D46" s="89"/>
      <c r="E46" s="89"/>
      <c r="F46" s="89"/>
      <c r="G46" s="89"/>
      <c r="H46" s="89"/>
      <c r="I46" s="89"/>
      <c r="J46" s="89"/>
      <c r="K46" s="90"/>
    </row>
    <row r="47" spans="1:11">
      <c r="A47" s="32" t="s">
        <v>34</v>
      </c>
      <c r="B47" s="33" t="s">
        <v>0</v>
      </c>
      <c r="C47" s="33"/>
      <c r="D47" s="34" t="s">
        <v>1</v>
      </c>
      <c r="E47" s="34" t="s">
        <v>4</v>
      </c>
      <c r="F47" s="35" t="s">
        <v>3</v>
      </c>
      <c r="G47" s="35" t="s">
        <v>5</v>
      </c>
      <c r="H47" s="35" t="s">
        <v>6</v>
      </c>
      <c r="I47" s="35" t="s">
        <v>23</v>
      </c>
      <c r="J47" s="35"/>
      <c r="K47" s="34"/>
    </row>
    <row r="48" spans="1:11">
      <c r="A48" s="29" t="s">
        <v>40</v>
      </c>
      <c r="B48" s="46">
        <f>+C48*E48</f>
        <v>0</v>
      </c>
      <c r="C48" s="46">
        <v>58000</v>
      </c>
      <c r="D48" s="14" t="s">
        <v>19</v>
      </c>
      <c r="E48" s="16">
        <v>0</v>
      </c>
      <c r="F48" s="141">
        <v>21.6</v>
      </c>
      <c r="G48" s="17">
        <v>3.56</v>
      </c>
      <c r="H48" s="17">
        <v>10</v>
      </c>
      <c r="I48" s="17">
        <f>(E48*F48)*G48*H48</f>
        <v>0</v>
      </c>
      <c r="J48" s="17" t="e">
        <f>+(E48)*(G48*H48)/(B48/F48)</f>
        <v>#DIV/0!</v>
      </c>
      <c r="K48" s="14"/>
    </row>
    <row r="49" spans="1:11">
      <c r="A49" s="29" t="s">
        <v>41</v>
      </c>
      <c r="B49" s="46">
        <f t="shared" ref="B49" si="3">+C49*E49</f>
        <v>0</v>
      </c>
      <c r="C49" s="46">
        <v>160000</v>
      </c>
      <c r="D49" s="14" t="s">
        <v>19</v>
      </c>
      <c r="E49" s="16">
        <v>0</v>
      </c>
      <c r="F49" s="141">
        <v>21.6</v>
      </c>
      <c r="G49" s="17">
        <v>3.56</v>
      </c>
      <c r="H49" s="17">
        <v>10</v>
      </c>
      <c r="I49" s="17">
        <f>(E49*F49)*G49*H49</f>
        <v>0</v>
      </c>
      <c r="J49" s="17" t="e">
        <f>+(E49)*(G49*H49)/(B49/F49)</f>
        <v>#DIV/0!</v>
      </c>
      <c r="K49" s="14"/>
    </row>
    <row r="50" spans="1:11">
      <c r="A50" s="19" t="s">
        <v>10</v>
      </c>
      <c r="B50" s="38">
        <f>SUM(B48:B49)</f>
        <v>0</v>
      </c>
      <c r="C50" s="38"/>
      <c r="D50" s="25"/>
      <c r="E50" s="26"/>
      <c r="F50" s="27"/>
      <c r="G50" s="27"/>
      <c r="H50" s="27"/>
      <c r="I50" s="27">
        <f>SUM(I48:I49)</f>
        <v>0</v>
      </c>
      <c r="J50" s="27"/>
      <c r="K50" s="25"/>
    </row>
    <row r="51" spans="1:11" ht="15.75" thickBot="1"/>
    <row r="52" spans="1:11" ht="21.75" thickBot="1">
      <c r="A52" s="88" t="s">
        <v>274</v>
      </c>
      <c r="B52" s="89"/>
      <c r="C52" s="89"/>
      <c r="D52" s="89"/>
      <c r="E52" s="89"/>
      <c r="F52" s="89"/>
      <c r="G52" s="89"/>
      <c r="H52" s="89"/>
      <c r="I52" s="89"/>
      <c r="J52" s="89"/>
      <c r="K52" s="90"/>
    </row>
    <row r="53" spans="1:11">
      <c r="A53" s="32" t="s">
        <v>36</v>
      </c>
      <c r="B53" s="33" t="s">
        <v>0</v>
      </c>
      <c r="C53" s="33"/>
      <c r="D53" s="34" t="s">
        <v>1</v>
      </c>
      <c r="E53" s="34" t="s">
        <v>4</v>
      </c>
      <c r="F53" s="35" t="s">
        <v>3</v>
      </c>
      <c r="G53" s="35" t="s">
        <v>5</v>
      </c>
      <c r="H53" s="35" t="s">
        <v>6</v>
      </c>
      <c r="I53" s="35" t="s">
        <v>23</v>
      </c>
      <c r="J53" s="35"/>
      <c r="K53" s="34"/>
    </row>
    <row r="54" spans="1:11">
      <c r="A54" s="29" t="s">
        <v>185</v>
      </c>
      <c r="B54" s="46">
        <f>+C54*E54</f>
        <v>0</v>
      </c>
      <c r="C54" s="15">
        <v>23000</v>
      </c>
      <c r="D54" s="14" t="s">
        <v>186</v>
      </c>
      <c r="E54" s="16">
        <v>0</v>
      </c>
      <c r="F54" s="17">
        <v>85</v>
      </c>
      <c r="G54" s="17">
        <v>2.4900000000000002</v>
      </c>
      <c r="H54" s="17">
        <v>5</v>
      </c>
      <c r="I54" s="17">
        <f>IF(E55=0,0,(E54*F54)*G54*H54)</f>
        <v>0</v>
      </c>
      <c r="J54" s="103" t="e">
        <f>+(E54)*(G54*H54)/(B54/F54)</f>
        <v>#DIV/0!</v>
      </c>
      <c r="K54" s="14"/>
    </row>
    <row r="55" spans="1:11">
      <c r="A55" s="29" t="s">
        <v>294</v>
      </c>
      <c r="B55" s="46">
        <f>+C55*E55</f>
        <v>0</v>
      </c>
      <c r="C55" s="15">
        <v>6300</v>
      </c>
      <c r="D55" s="14" t="s">
        <v>187</v>
      </c>
      <c r="E55" s="16">
        <v>0</v>
      </c>
      <c r="F55" s="17"/>
      <c r="G55" s="17"/>
      <c r="H55" s="17"/>
      <c r="I55" s="17">
        <f>(E55*F55)*G55*H55</f>
        <v>0</v>
      </c>
      <c r="J55" s="73" t="e">
        <f>+(E55)*(G55*H55)/(B55/F55)</f>
        <v>#DIV/0!</v>
      </c>
      <c r="K55" s="14"/>
    </row>
    <row r="56" spans="1:11">
      <c r="A56" s="19" t="s">
        <v>10</v>
      </c>
      <c r="B56" s="38">
        <f>SUM(B54:B55)</f>
        <v>0</v>
      </c>
      <c r="C56" s="38"/>
      <c r="D56" s="25"/>
      <c r="E56" s="26"/>
      <c r="F56" s="27"/>
      <c r="G56" s="27"/>
      <c r="H56" s="27"/>
      <c r="I56" s="27">
        <f>SUM(I54:I55)</f>
        <v>0</v>
      </c>
      <c r="J56" s="27"/>
      <c r="K56" s="25"/>
    </row>
    <row r="57" spans="1:11" ht="15.75" thickBot="1">
      <c r="A57" s="96"/>
      <c r="B57" s="97"/>
      <c r="C57" s="97"/>
      <c r="D57" s="96"/>
      <c r="E57" s="98"/>
      <c r="F57" s="99"/>
      <c r="G57" s="99"/>
      <c r="H57" s="99"/>
      <c r="I57" s="99"/>
      <c r="J57" s="99"/>
      <c r="K57" s="96"/>
    </row>
    <row r="58" spans="1:11" ht="21.75" thickBot="1">
      <c r="A58" s="88" t="s">
        <v>275</v>
      </c>
      <c r="B58" s="89"/>
      <c r="C58" s="89"/>
      <c r="D58" s="89"/>
      <c r="E58" s="89"/>
      <c r="F58" s="89"/>
      <c r="G58" s="89"/>
      <c r="H58" s="89"/>
      <c r="I58" s="89"/>
      <c r="J58" s="89"/>
      <c r="K58" s="90"/>
    </row>
    <row r="59" spans="1:11">
      <c r="A59" s="32" t="s">
        <v>36</v>
      </c>
      <c r="B59" s="33" t="s">
        <v>0</v>
      </c>
      <c r="C59" s="33"/>
      <c r="D59" s="34" t="s">
        <v>1</v>
      </c>
      <c r="E59" s="34" t="s">
        <v>4</v>
      </c>
      <c r="F59" s="35" t="s">
        <v>3</v>
      </c>
      <c r="G59" s="35" t="s">
        <v>5</v>
      </c>
      <c r="H59" s="35" t="s">
        <v>6</v>
      </c>
      <c r="I59" s="35" t="s">
        <v>23</v>
      </c>
      <c r="J59" s="35"/>
      <c r="K59" s="34"/>
    </row>
    <row r="60" spans="1:11">
      <c r="A60" s="29" t="s">
        <v>185</v>
      </c>
      <c r="B60" s="46">
        <f>+C60*E60</f>
        <v>0</v>
      </c>
      <c r="C60" s="15">
        <v>23000</v>
      </c>
      <c r="D60" s="14" t="s">
        <v>186</v>
      </c>
      <c r="E60" s="16">
        <v>0</v>
      </c>
      <c r="F60" s="17">
        <v>18.899999999999999</v>
      </c>
      <c r="G60" s="17">
        <v>4.25</v>
      </c>
      <c r="H60" s="17">
        <v>5</v>
      </c>
      <c r="I60" s="17">
        <f>IF(E61=0,0,(E60*F60)*G60*H60)</f>
        <v>0</v>
      </c>
      <c r="J60" s="103" t="e">
        <f>+(E60)*(G60*H60)/(B60/F60)</f>
        <v>#DIV/0!</v>
      </c>
      <c r="K60" s="14"/>
    </row>
    <row r="61" spans="1:11">
      <c r="A61" s="29" t="s">
        <v>294</v>
      </c>
      <c r="B61" s="46">
        <f>+C61*E61</f>
        <v>0</v>
      </c>
      <c r="C61" s="15">
        <v>6300</v>
      </c>
      <c r="D61" s="14" t="s">
        <v>187</v>
      </c>
      <c r="E61" s="16">
        <v>0</v>
      </c>
      <c r="F61" s="17"/>
      <c r="G61" s="17"/>
      <c r="H61" s="17"/>
      <c r="I61" s="17">
        <f>(E61*F61)*G61*H61</f>
        <v>0</v>
      </c>
      <c r="J61" s="73" t="e">
        <f>+(E61)*(G61*H61)/(B61/F61)</f>
        <v>#DIV/0!</v>
      </c>
      <c r="K61" s="14"/>
    </row>
    <row r="62" spans="1:11">
      <c r="A62" s="19" t="s">
        <v>10</v>
      </c>
      <c r="B62" s="38">
        <f>SUM(B60:B61)</f>
        <v>0</v>
      </c>
      <c r="C62" s="38"/>
      <c r="D62" s="25"/>
      <c r="E62" s="26"/>
      <c r="F62" s="27"/>
      <c r="G62" s="27"/>
      <c r="H62" s="27"/>
      <c r="I62" s="27">
        <f>SUM(I60:I61)</f>
        <v>0</v>
      </c>
      <c r="J62" s="27"/>
      <c r="K62" s="25"/>
    </row>
    <row r="63" spans="1:11" ht="15.75" thickBot="1">
      <c r="A63" s="96"/>
      <c r="B63" s="97"/>
      <c r="C63" s="97"/>
      <c r="D63" s="96"/>
      <c r="E63" s="98"/>
      <c r="F63" s="99"/>
      <c r="G63" s="99"/>
      <c r="H63" s="99"/>
      <c r="I63" s="99"/>
      <c r="J63" s="99"/>
      <c r="K63" s="96"/>
    </row>
    <row r="64" spans="1:11" ht="21.75" thickBot="1">
      <c r="A64" s="88" t="s">
        <v>276</v>
      </c>
      <c r="B64" s="89"/>
      <c r="C64" s="89"/>
      <c r="D64" s="89"/>
      <c r="E64" s="89"/>
      <c r="F64" s="89"/>
      <c r="G64" s="89"/>
      <c r="H64" s="89"/>
      <c r="I64" s="89"/>
      <c r="J64" s="89"/>
      <c r="K64" s="90"/>
    </row>
    <row r="65" spans="1:11">
      <c r="A65" s="32" t="s">
        <v>36</v>
      </c>
      <c r="B65" s="33" t="s">
        <v>0</v>
      </c>
      <c r="C65" s="33"/>
      <c r="D65" s="34" t="s">
        <v>1</v>
      </c>
      <c r="E65" s="34" t="s">
        <v>4</v>
      </c>
      <c r="F65" s="35" t="s">
        <v>3</v>
      </c>
      <c r="G65" s="35" t="s">
        <v>5</v>
      </c>
      <c r="H65" s="35" t="s">
        <v>6</v>
      </c>
      <c r="I65" s="35" t="s">
        <v>23</v>
      </c>
      <c r="J65" s="35"/>
      <c r="K65" s="34"/>
    </row>
    <row r="66" spans="1:11">
      <c r="A66" s="29" t="s">
        <v>185</v>
      </c>
      <c r="B66" s="46">
        <f>+C66*E66</f>
        <v>0</v>
      </c>
      <c r="C66" s="15">
        <v>23000</v>
      </c>
      <c r="D66" s="14" t="s">
        <v>186</v>
      </c>
      <c r="E66" s="16">
        <v>0</v>
      </c>
      <c r="F66" s="17">
        <v>21.6</v>
      </c>
      <c r="G66" s="17">
        <v>1</v>
      </c>
      <c r="H66" s="17">
        <v>5</v>
      </c>
      <c r="I66" s="17">
        <f>IF(E67=0,0,(E66*F66)*G66*H66)</f>
        <v>0</v>
      </c>
      <c r="J66" s="103" t="e">
        <f>+(E66)*(G66*H66)/(B66/F66)</f>
        <v>#DIV/0!</v>
      </c>
      <c r="K66" s="14"/>
    </row>
    <row r="67" spans="1:11">
      <c r="A67" s="29" t="s">
        <v>294</v>
      </c>
      <c r="B67" s="46">
        <f>+C67*E67</f>
        <v>0</v>
      </c>
      <c r="C67" s="15">
        <v>6300</v>
      </c>
      <c r="D67" s="14" t="s">
        <v>187</v>
      </c>
      <c r="E67" s="16">
        <v>0</v>
      </c>
      <c r="F67" s="17"/>
      <c r="G67" s="17"/>
      <c r="H67" s="17"/>
      <c r="I67" s="17">
        <f>(E67*F67)*G67*H67</f>
        <v>0</v>
      </c>
      <c r="J67" s="73" t="e">
        <f>+(E67)*(G67*H67)/(B67/F67)</f>
        <v>#DIV/0!</v>
      </c>
      <c r="K67" s="14"/>
    </row>
    <row r="68" spans="1:11">
      <c r="A68" s="19" t="s">
        <v>10</v>
      </c>
      <c r="B68" s="38">
        <f>SUM(B66:B67)</f>
        <v>0</v>
      </c>
      <c r="C68" s="38"/>
      <c r="D68" s="25"/>
      <c r="E68" s="26"/>
      <c r="F68" s="27"/>
      <c r="G68" s="27"/>
      <c r="H68" s="27"/>
      <c r="I68" s="27">
        <f>SUM(I66:I67)</f>
        <v>0</v>
      </c>
      <c r="J68" s="27"/>
      <c r="K68" s="25"/>
    </row>
    <row r="69" spans="1:11" ht="15.75" thickBot="1"/>
    <row r="70" spans="1:11" ht="21.75" thickBot="1">
      <c r="A70" s="88" t="s">
        <v>277</v>
      </c>
      <c r="B70" s="89"/>
      <c r="C70" s="89"/>
      <c r="D70" s="89"/>
      <c r="E70" s="89"/>
      <c r="F70" s="89"/>
      <c r="G70" s="89"/>
      <c r="H70" s="89"/>
      <c r="I70" s="89"/>
      <c r="J70" s="89"/>
      <c r="K70" s="90"/>
    </row>
    <row r="71" spans="1:11">
      <c r="A71" s="32" t="s">
        <v>36</v>
      </c>
      <c r="B71" s="33" t="s">
        <v>0</v>
      </c>
      <c r="C71" s="33"/>
      <c r="D71" s="34" t="s">
        <v>1</v>
      </c>
      <c r="E71" s="34" t="s">
        <v>4</v>
      </c>
      <c r="F71" s="35" t="s">
        <v>3</v>
      </c>
      <c r="G71" s="35" t="s">
        <v>5</v>
      </c>
      <c r="H71" s="35" t="s">
        <v>6</v>
      </c>
      <c r="I71" s="35" t="s">
        <v>23</v>
      </c>
      <c r="J71" s="35"/>
      <c r="K71" s="34"/>
    </row>
    <row r="72" spans="1:11">
      <c r="A72" s="29" t="s">
        <v>188</v>
      </c>
      <c r="B72" s="46">
        <f>+C72*E72</f>
        <v>0</v>
      </c>
      <c r="C72" s="46">
        <v>440000</v>
      </c>
      <c r="D72" s="14" t="s">
        <v>19</v>
      </c>
      <c r="E72" s="16">
        <v>0</v>
      </c>
      <c r="F72" s="17">
        <v>15</v>
      </c>
      <c r="G72" s="17">
        <v>0.83</v>
      </c>
      <c r="H72" s="17">
        <v>12</v>
      </c>
      <c r="I72" s="17">
        <f>(E72*F72)*G72*H72</f>
        <v>0</v>
      </c>
      <c r="J72" s="17" t="e">
        <f>+(E72)*(G72*H72)/(B72/F72)</f>
        <v>#DIV/0!</v>
      </c>
      <c r="K72" s="14"/>
    </row>
    <row r="73" spans="1:11">
      <c r="A73" s="19" t="s">
        <v>10</v>
      </c>
      <c r="B73" s="38">
        <f>SUM(B72)</f>
        <v>0</v>
      </c>
      <c r="C73" s="38"/>
      <c r="D73" s="25"/>
      <c r="E73" s="26"/>
      <c r="F73" s="27"/>
      <c r="G73" s="27"/>
      <c r="H73" s="27"/>
      <c r="I73" s="27">
        <f>SUM(I72)</f>
        <v>0</v>
      </c>
      <c r="J73" s="27"/>
      <c r="K73" s="25"/>
    </row>
    <row r="74" spans="1:11" ht="15.75" thickBot="1">
      <c r="A74" s="96"/>
      <c r="B74" s="97"/>
      <c r="C74" s="97"/>
      <c r="D74" s="96"/>
      <c r="E74" s="98"/>
      <c r="F74" s="99"/>
      <c r="G74" s="99"/>
      <c r="H74" s="99"/>
      <c r="I74" s="99"/>
      <c r="J74" s="99"/>
      <c r="K74" s="96"/>
    </row>
    <row r="75" spans="1:11" ht="21.75" thickBot="1">
      <c r="A75" s="88" t="s">
        <v>278</v>
      </c>
      <c r="B75" s="89"/>
      <c r="C75" s="89"/>
      <c r="D75" s="89"/>
      <c r="E75" s="89"/>
      <c r="F75" s="89"/>
      <c r="G75" s="89"/>
      <c r="H75" s="89"/>
      <c r="I75" s="89"/>
      <c r="J75" s="89"/>
      <c r="K75" s="90"/>
    </row>
    <row r="76" spans="1:11">
      <c r="A76" s="32" t="s">
        <v>36</v>
      </c>
      <c r="B76" s="33" t="s">
        <v>0</v>
      </c>
      <c r="C76" s="33"/>
      <c r="D76" s="34" t="s">
        <v>1</v>
      </c>
      <c r="E76" s="34" t="s">
        <v>4</v>
      </c>
      <c r="F76" s="35" t="s">
        <v>3</v>
      </c>
      <c r="G76" s="35" t="s">
        <v>5</v>
      </c>
      <c r="H76" s="35" t="s">
        <v>6</v>
      </c>
      <c r="I76" s="35" t="s">
        <v>23</v>
      </c>
      <c r="J76" s="35"/>
      <c r="K76" s="34"/>
    </row>
    <row r="77" spans="1:11">
      <c r="A77" s="29" t="s">
        <v>188</v>
      </c>
      <c r="B77" s="46">
        <f>+C77*E77</f>
        <v>0</v>
      </c>
      <c r="C77" s="46">
        <v>440000</v>
      </c>
      <c r="D77" s="14" t="s">
        <v>19</v>
      </c>
      <c r="E77" s="16">
        <v>0</v>
      </c>
      <c r="F77" s="17">
        <v>15</v>
      </c>
      <c r="G77" s="17">
        <v>1.93</v>
      </c>
      <c r="H77" s="17">
        <v>12</v>
      </c>
      <c r="I77" s="17">
        <f>(E77*F77)*G77*H77</f>
        <v>0</v>
      </c>
      <c r="J77" s="17" t="e">
        <f>+(E77)*(G77*H77)/(B77/F77)</f>
        <v>#DIV/0!</v>
      </c>
      <c r="K77" s="14"/>
    </row>
    <row r="78" spans="1:11">
      <c r="A78" s="19" t="s">
        <v>10</v>
      </c>
      <c r="B78" s="38">
        <f>SUM(B77)</f>
        <v>0</v>
      </c>
      <c r="C78" s="38"/>
      <c r="D78" s="25"/>
      <c r="E78" s="26"/>
      <c r="F78" s="27"/>
      <c r="G78" s="27"/>
      <c r="H78" s="27"/>
      <c r="I78" s="27">
        <f>SUM(I77)</f>
        <v>0</v>
      </c>
      <c r="J78" s="27"/>
      <c r="K78" s="25"/>
    </row>
    <row r="79" spans="1:11" ht="15.75" thickBot="1">
      <c r="A79" s="96"/>
      <c r="B79" s="97"/>
      <c r="C79" s="97"/>
      <c r="D79" s="96"/>
      <c r="E79" s="98"/>
      <c r="F79" s="99"/>
      <c r="G79" s="99"/>
      <c r="H79" s="99"/>
      <c r="I79" s="99"/>
      <c r="J79" s="99"/>
      <c r="K79" s="96"/>
    </row>
    <row r="80" spans="1:11" ht="21.75" thickBot="1">
      <c r="A80" s="88" t="s">
        <v>279</v>
      </c>
      <c r="B80" s="89"/>
      <c r="C80" s="89"/>
      <c r="D80" s="89"/>
      <c r="E80" s="89"/>
      <c r="F80" s="89"/>
      <c r="G80" s="89"/>
      <c r="H80" s="89"/>
      <c r="I80" s="89"/>
      <c r="J80" s="89"/>
      <c r="K80" s="90"/>
    </row>
    <row r="81" spans="1:11">
      <c r="A81" s="32" t="s">
        <v>36</v>
      </c>
      <c r="B81" s="33" t="s">
        <v>0</v>
      </c>
      <c r="C81" s="33"/>
      <c r="D81" s="34" t="s">
        <v>1</v>
      </c>
      <c r="E81" s="34" t="s">
        <v>4</v>
      </c>
      <c r="F81" s="35" t="s">
        <v>3</v>
      </c>
      <c r="G81" s="35" t="s">
        <v>5</v>
      </c>
      <c r="H81" s="35" t="s">
        <v>6</v>
      </c>
      <c r="I81" s="35" t="s">
        <v>23</v>
      </c>
      <c r="J81" s="35"/>
      <c r="K81" s="34"/>
    </row>
    <row r="82" spans="1:11">
      <c r="A82" s="29" t="s">
        <v>189</v>
      </c>
      <c r="B82" s="15">
        <f>+C82*E82</f>
        <v>0</v>
      </c>
      <c r="C82" s="15">
        <v>3100</v>
      </c>
      <c r="D82" s="14" t="s">
        <v>192</v>
      </c>
      <c r="E82" s="16">
        <v>0</v>
      </c>
      <c r="F82" s="17">
        <v>0.1</v>
      </c>
      <c r="G82" s="17">
        <v>0.5</v>
      </c>
      <c r="H82" s="17">
        <v>5</v>
      </c>
      <c r="I82" s="17">
        <f>IF(E83=0,0,(E82*F82)*G82*H82)</f>
        <v>0</v>
      </c>
      <c r="J82" s="17" t="e">
        <f>+(E82)*(G82*H82)/(B82/F82)</f>
        <v>#DIV/0!</v>
      </c>
      <c r="K82" s="14"/>
    </row>
    <row r="83" spans="1:11">
      <c r="A83" s="29" t="s">
        <v>190</v>
      </c>
      <c r="B83" s="15">
        <f>+C83*E83</f>
        <v>0</v>
      </c>
      <c r="C83" s="15">
        <v>19000</v>
      </c>
      <c r="D83" s="14" t="s">
        <v>191</v>
      </c>
      <c r="E83" s="16">
        <v>0</v>
      </c>
      <c r="F83" s="17"/>
      <c r="G83" s="17"/>
      <c r="H83" s="17"/>
      <c r="I83" s="17"/>
      <c r="J83" s="17"/>
      <c r="K83" s="70"/>
    </row>
    <row r="84" spans="1:11">
      <c r="A84" s="19" t="s">
        <v>10</v>
      </c>
      <c r="B84" s="38">
        <f>SUM(B82:B83)</f>
        <v>0</v>
      </c>
      <c r="C84" s="38"/>
      <c r="D84" s="25"/>
      <c r="E84" s="26"/>
      <c r="F84" s="27"/>
      <c r="G84" s="27"/>
      <c r="H84" s="27"/>
      <c r="I84" s="27">
        <f>SUM(I82:I83)</f>
        <v>0</v>
      </c>
      <c r="J84" s="27"/>
      <c r="K84" s="25"/>
    </row>
    <row r="85" spans="1:11" ht="15.75" thickBot="1">
      <c r="A85" s="96"/>
      <c r="B85" s="97"/>
      <c r="C85" s="97"/>
      <c r="D85" s="96"/>
      <c r="E85" s="98"/>
      <c r="F85" s="99"/>
      <c r="G85" s="99"/>
      <c r="H85" s="99"/>
      <c r="I85" s="99"/>
      <c r="J85" s="99"/>
      <c r="K85" s="96"/>
    </row>
    <row r="86" spans="1:11" ht="21.75" thickBot="1">
      <c r="A86" s="88" t="s">
        <v>280</v>
      </c>
      <c r="B86" s="89"/>
      <c r="C86" s="89"/>
      <c r="D86" s="89"/>
      <c r="E86" s="89"/>
      <c r="F86" s="89"/>
      <c r="G86" s="89"/>
      <c r="H86" s="89"/>
      <c r="I86" s="89"/>
      <c r="J86" s="89"/>
      <c r="K86" s="90"/>
    </row>
    <row r="87" spans="1:11">
      <c r="A87" s="32" t="s">
        <v>36</v>
      </c>
      <c r="B87" s="33" t="s">
        <v>0</v>
      </c>
      <c r="C87" s="33"/>
      <c r="D87" s="34" t="s">
        <v>1</v>
      </c>
      <c r="E87" s="34" t="s">
        <v>4</v>
      </c>
      <c r="F87" s="35" t="s">
        <v>3</v>
      </c>
      <c r="G87" s="35" t="s">
        <v>5</v>
      </c>
      <c r="H87" s="35" t="s">
        <v>6</v>
      </c>
      <c r="I87" s="35" t="s">
        <v>23</v>
      </c>
      <c r="J87" s="35"/>
      <c r="K87" s="34"/>
    </row>
    <row r="88" spans="1:11">
      <c r="A88" s="29" t="s">
        <v>189</v>
      </c>
      <c r="B88" s="15">
        <f>+C88*E88</f>
        <v>0</v>
      </c>
      <c r="C88" s="15">
        <v>3100</v>
      </c>
      <c r="D88" s="14" t="s">
        <v>192</v>
      </c>
      <c r="E88" s="16">
        <v>0</v>
      </c>
      <c r="F88" s="17">
        <v>0.1</v>
      </c>
      <c r="G88" s="17">
        <v>1.1599999999999999</v>
      </c>
      <c r="H88" s="17">
        <v>5</v>
      </c>
      <c r="I88" s="17">
        <f>IF(E89=0,0,(E88*F88)*G88*H88)</f>
        <v>0</v>
      </c>
      <c r="J88" s="17" t="e">
        <f>+(E88)*(G88*H88)/(B88/F88)</f>
        <v>#DIV/0!</v>
      </c>
      <c r="K88" s="14"/>
    </row>
    <row r="89" spans="1:11">
      <c r="A89" s="29" t="s">
        <v>190</v>
      </c>
      <c r="B89" s="15">
        <f>+C89*E89</f>
        <v>0</v>
      </c>
      <c r="C89" s="15">
        <v>19000</v>
      </c>
      <c r="D89" s="14" t="s">
        <v>191</v>
      </c>
      <c r="E89" s="16">
        <v>0</v>
      </c>
      <c r="F89" s="17"/>
      <c r="G89" s="17"/>
      <c r="H89" s="17"/>
      <c r="I89" s="17"/>
      <c r="J89" s="17"/>
      <c r="K89" s="70"/>
    </row>
    <row r="90" spans="1:11">
      <c r="A90" s="19" t="s">
        <v>10</v>
      </c>
      <c r="B90" s="38">
        <f>SUM(B88:B89)</f>
        <v>0</v>
      </c>
      <c r="C90" s="38"/>
      <c r="D90" s="25"/>
      <c r="E90" s="26"/>
      <c r="F90" s="27"/>
      <c r="G90" s="27"/>
      <c r="H90" s="27"/>
      <c r="I90" s="27">
        <f>SUM(I88:I89)</f>
        <v>0</v>
      </c>
      <c r="J90" s="27"/>
      <c r="K90" s="25"/>
    </row>
    <row r="91" spans="1:11">
      <c r="A91" s="96"/>
      <c r="B91" s="97"/>
      <c r="C91" s="97"/>
      <c r="D91" s="96"/>
      <c r="E91" s="98"/>
      <c r="F91" s="99"/>
      <c r="G91" s="99"/>
      <c r="H91" s="99"/>
      <c r="I91" s="99"/>
      <c r="J91" s="99"/>
      <c r="K91" s="96"/>
    </row>
    <row r="92" spans="1:11">
      <c r="A92" s="82" t="s">
        <v>24</v>
      </c>
      <c r="B92" s="75">
        <f>SUM(I84,I78,I73,I68,I62,I56,I50,I44,I38,I33,I28,I23,I17,I12,I7,I90)</f>
        <v>0</v>
      </c>
      <c r="C92" s="2"/>
      <c r="D92" s="2"/>
      <c r="E92" s="2"/>
      <c r="F92" s="2"/>
      <c r="G92" s="2"/>
      <c r="H92" s="2"/>
      <c r="I92" s="2"/>
      <c r="J92" s="2"/>
      <c r="K92" s="2"/>
    </row>
    <row r="93" spans="1:11" ht="15.75" thickBot="1">
      <c r="A93" s="82" t="s">
        <v>11</v>
      </c>
      <c r="B93" s="75">
        <f>SUM(B84,B78,B73,B68,B62,B56,B50,B44,B38,B33,B28,B23,B17,B12,B7,B90)</f>
        <v>0</v>
      </c>
      <c r="C93" s="2"/>
      <c r="D93" s="2"/>
      <c r="E93" s="2"/>
      <c r="F93" s="2"/>
      <c r="G93" s="2"/>
      <c r="H93" s="2"/>
      <c r="I93" s="2"/>
      <c r="J93" s="2"/>
      <c r="K93" s="2"/>
    </row>
    <row r="94" spans="1:11" ht="15.75" hidden="1" thickBot="1">
      <c r="A94" s="84" t="s">
        <v>31</v>
      </c>
      <c r="B94" s="76">
        <f>IFERROR(B92/B93,0)</f>
        <v>0</v>
      </c>
      <c r="C94" s="1"/>
      <c r="D94" s="2"/>
      <c r="E94" s="2"/>
      <c r="F94" s="2"/>
      <c r="G94" s="2"/>
      <c r="H94" s="2"/>
      <c r="I94" s="2"/>
      <c r="J94" s="2"/>
      <c r="K94" s="2"/>
    </row>
    <row r="95" spans="1:11" ht="15.75" thickBot="1">
      <c r="A95" s="84" t="s">
        <v>30</v>
      </c>
      <c r="B95" s="76">
        <f>+B94*1000</f>
        <v>0</v>
      </c>
    </row>
    <row r="103" spans="1:10">
      <c r="A103" s="3" t="s">
        <v>193</v>
      </c>
      <c r="B103" s="3"/>
      <c r="C103" s="3"/>
      <c r="F103" s="3"/>
      <c r="G103" s="3"/>
      <c r="H103" s="3"/>
      <c r="I103" s="3"/>
      <c r="J103" s="3"/>
    </row>
    <row r="104" spans="1:10">
      <c r="B104" s="3"/>
      <c r="C104" s="3"/>
      <c r="F104" s="3"/>
      <c r="G104" s="3"/>
      <c r="H104" s="3"/>
      <c r="I104" s="3"/>
      <c r="J104" s="3"/>
    </row>
    <row r="105" spans="1:10">
      <c r="A105" s="4"/>
      <c r="B105" s="3"/>
      <c r="C105" s="3"/>
      <c r="F105" s="3"/>
      <c r="G105" s="3"/>
      <c r="H105" s="3"/>
      <c r="I105" s="3"/>
      <c r="J105"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9</vt:i4>
      </vt:variant>
    </vt:vector>
  </HeadingPairs>
  <TitlesOfParts>
    <vt:vector size="20" baseType="lpstr">
      <vt:lpstr>0. Introduktion</vt:lpstr>
      <vt:lpstr>1. Dyrevelfærd</vt:lpstr>
      <vt:lpstr>2. Svinestalde, ammoniak</vt:lpstr>
      <vt:lpstr>3. Kvægstalde, ammoniak</vt:lpstr>
      <vt:lpstr>4. Høns og fjerkræ, ammoniak</vt:lpstr>
      <vt:lpstr>5.  Høns og fjerkræ, energi</vt:lpstr>
      <vt:lpstr>6. Planteavl, pesticid</vt:lpstr>
      <vt:lpstr>7. Kartoffelavl, pesticid</vt:lpstr>
      <vt:lpstr>8. Gartneri, pesticid</vt:lpstr>
      <vt:lpstr>9. Gartneri, energi</vt:lpstr>
      <vt:lpstr>10. Gartneri, næringsstof</vt:lpstr>
      <vt:lpstr>I1_Prioriteringsscore</vt:lpstr>
      <vt:lpstr>I2_Prioriteringsscore</vt:lpstr>
      <vt:lpstr>I3_Prioriteringsscore</vt:lpstr>
      <vt:lpstr>I4_Prioriteringsscore</vt:lpstr>
      <vt:lpstr>'2. Svinestalde, ammoniak'!I5_Prioriteringsscore</vt:lpstr>
      <vt:lpstr>I5_Prioriteringsscore</vt:lpstr>
      <vt:lpstr>'4. Høns og fjerkræ, ammoniak'!I6_Prioriteringsscore</vt:lpstr>
      <vt:lpstr>'5.  Høns og fjerkræ, energi'!I6_Prioriteringsscore</vt:lpstr>
      <vt:lpstr>I6_Prioriteringsscore</vt:lpstr>
    </vt:vector>
  </TitlesOfParts>
  <Company>Ernst &amp; Young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F Gjerrild</dc:creator>
  <cp:lastModifiedBy>Sebastian Karol Peczek (LBST)</cp:lastModifiedBy>
  <cp:lastPrinted>2019-09-13T08:39:52Z</cp:lastPrinted>
  <dcterms:created xsi:type="dcterms:W3CDTF">2015-12-14T07:25:21Z</dcterms:created>
  <dcterms:modified xsi:type="dcterms:W3CDTF">2022-10-28T11:29:36Z</dcterms:modified>
</cp:coreProperties>
</file>